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20" yWindow="-120" windowWidth="29040" windowHeight="15720"/>
  </bookViews>
  <sheets>
    <sheet name="Nội thất đóng" sheetId="4" r:id="rId1"/>
    <sheet name="Nội thất mua" sheetId="5" state="hidden" r:id="rId2"/>
    <sheet name="Nội thất rời (mua)" sheetId="10" r:id="rId3"/>
    <sheet name="Son ba, tran TC" sheetId="6" r:id="rId4"/>
    <sheet name="KL san go" sheetId="7" r:id="rId5"/>
    <sheet name="Tran TC" sheetId="8" r:id="rId6"/>
    <sheet name="Chi tiet son ba" sheetId="9" r:id="rId7"/>
  </sheets>
  <externalReferences>
    <externalReference r:id="rId8"/>
    <externalReference r:id="rId9"/>
  </externalReferences>
  <definedNames>
    <definedName name="_______________________a1" localSheetId="6" hidden="1">{"'Sheet1'!$L$16"}</definedName>
    <definedName name="_______________________a1" localSheetId="4" hidden="1">{"'Sheet1'!$L$16"}</definedName>
    <definedName name="_______________________a1" hidden="1">{"'Sheet1'!$L$16"}</definedName>
    <definedName name="______________________a1">{"'Sheet1'!$L$16"}</definedName>
    <definedName name="_____________________a1">{"'Sheet1'!$L$16"}</definedName>
    <definedName name="_____________________CN1">{"'Sheet1'!$L$16"}</definedName>
    <definedName name="____________________a1">{"'Sheet1'!$L$16"}</definedName>
    <definedName name="____________________BG12">{"'Sheet1'!$L$16"}</definedName>
    <definedName name="____________________CN1">{"'Sheet1'!$L$16"}</definedName>
    <definedName name="___________________a1">{"'Sheet1'!$L$16"}</definedName>
    <definedName name="___________________BG12">{"'Sheet1'!$L$16"}</definedName>
    <definedName name="___________________CN1">{"'Sheet1'!$L$16"}</definedName>
    <definedName name="__________________a1">{"'Sheet1'!$L$16"}</definedName>
    <definedName name="__________________BG12">{"'Sheet1'!$L$16"}</definedName>
    <definedName name="__________________Goi8" localSheetId="6" hidden="1">{"'Sheet1'!$L$16"}</definedName>
    <definedName name="__________________Goi8" localSheetId="4" hidden="1">{"'Sheet1'!$L$16"}</definedName>
    <definedName name="__________________Goi8" localSheetId="1" hidden="1">{"'Sheet1'!$L$16"}</definedName>
    <definedName name="__________________Goi8" localSheetId="3" hidden="1">{"'Sheet1'!$L$16"}</definedName>
    <definedName name="__________________Goi8" hidden="1">{"'Sheet1'!$L$16"}</definedName>
    <definedName name="_________________a1">{"'Sheet1'!$L$16"}</definedName>
    <definedName name="_________________CN1">{"'Sheet1'!$L$16"}</definedName>
    <definedName name="_________________Goi8">{"'Sheet1'!$L$16"}</definedName>
    <definedName name="_________________SCL4">{"'Sheet1'!$L$16"}</definedName>
    <definedName name="________________a1">{"'Sheet1'!$L$16"}</definedName>
    <definedName name="________________BG12">{"'Sheet1'!$L$16"}</definedName>
    <definedName name="________________CN1">{"'Sheet1'!$L$16"}</definedName>
    <definedName name="________________Goi8" localSheetId="4">{"'Sheet1'!$L$16"}</definedName>
    <definedName name="________________Goi8" localSheetId="1" hidden="1">{"'Sheet1'!$L$16"}</definedName>
    <definedName name="________________Goi8" hidden="1">{"'Sheet1'!$L$16"}</definedName>
    <definedName name="________________m4" hidden="1">{"'Sheet1'!$L$16"}</definedName>
    <definedName name="________________SCL4">{"'Sheet1'!$L$16"}</definedName>
    <definedName name="_______________a1">{"'Sheet1'!$L$16"}</definedName>
    <definedName name="_______________BG12">{"'Sheet1'!$L$16"}</definedName>
    <definedName name="_______________CN1">{"'Sheet1'!$L$16"}</definedName>
    <definedName name="_______________Goi8">{"'Sheet1'!$L$16"}</definedName>
    <definedName name="_______________m4" hidden="1">{"'Sheet1'!$L$16"}</definedName>
    <definedName name="_______________SCL4">{"'Sheet1'!$L$16"}</definedName>
    <definedName name="_______________xlfn.BAHTTEXT">#NAME?</definedName>
    <definedName name="______________a1">{"'Sheet1'!$L$16"}</definedName>
    <definedName name="______________BG12">{"'Sheet1'!$L$16"}</definedName>
    <definedName name="______________CN1">{"'Sheet1'!$L$16"}</definedName>
    <definedName name="______________Goi8" localSheetId="4">{"'Sheet1'!$L$16"}</definedName>
    <definedName name="______________Goi8" localSheetId="1" hidden="1">{"'Sheet1'!$L$16"}</definedName>
    <definedName name="______________Goi8" hidden="1">{"'Sheet1'!$L$16"}</definedName>
    <definedName name="______________m4" hidden="1">{"'Sheet1'!$L$16"}</definedName>
    <definedName name="______________SCL4">{"'Sheet1'!$L$16"}</definedName>
    <definedName name="______________TT623" hidden="1">{"'Sheet1'!$L$16"}</definedName>
    <definedName name="______________xlfn.BAHTTEXT">#NAME?</definedName>
    <definedName name="_____________a1">{"'Sheet1'!$L$16"}</definedName>
    <definedName name="_____________BG12">{"'Sheet1'!$L$16"}</definedName>
    <definedName name="_____________CN1">{"'Sheet1'!$L$16"}</definedName>
    <definedName name="_____________Goi8">{"'Sheet1'!$L$16"}</definedName>
    <definedName name="_____________Lan2" hidden="1">{"'Sheet1'!$L$16"}</definedName>
    <definedName name="_____________m4" hidden="1">{"'Sheet1'!$L$16"}</definedName>
    <definedName name="_____________SCL4">{"'Sheet1'!$L$16"}</definedName>
    <definedName name="_____________TT623" hidden="1">{"'Sheet1'!$L$16"}</definedName>
    <definedName name="_____________xlfn.BAHTTEXT">#NAME?</definedName>
    <definedName name="____________a1">{"'Sheet1'!$L$16"}</definedName>
    <definedName name="____________BG12">{"'Sheet1'!$L$16"}</definedName>
    <definedName name="____________CN1">{"'Sheet1'!$L$16"}</definedName>
    <definedName name="____________Goi8" localSheetId="4">{"'Sheet1'!$L$16"}</definedName>
    <definedName name="____________Goi8" localSheetId="1" hidden="1">{"'Sheet1'!$L$16"}</definedName>
    <definedName name="____________Goi8" hidden="1">{"'Sheet1'!$L$16"}</definedName>
    <definedName name="____________Lan2" hidden="1">{"'Sheet1'!$L$16"}</definedName>
    <definedName name="____________m4" hidden="1">{"'Sheet1'!$L$16"}</definedName>
    <definedName name="____________SCL4">{"'Sheet1'!$L$16"}</definedName>
    <definedName name="____________tt3" localSheetId="6" hidden="1">{"'Sheet1'!$L$16"}</definedName>
    <definedName name="____________tt3" localSheetId="4" hidden="1">{"'Sheet1'!$L$16"}</definedName>
    <definedName name="____________tt3" hidden="1">{"'Sheet1'!$L$16"}</definedName>
    <definedName name="____________TT623" hidden="1">{"'Sheet1'!$L$16"}</definedName>
    <definedName name="____________xlfn.BAHTTEXT">#NAME?</definedName>
    <definedName name="___________a1">{"'Sheet1'!$L$16"}</definedName>
    <definedName name="___________BG12">{"'Sheet1'!$L$16"}</definedName>
    <definedName name="___________CN1">{"'Sheet1'!$L$16"}</definedName>
    <definedName name="___________Goi8">{"'Sheet1'!$L$16"}</definedName>
    <definedName name="___________Lan2" hidden="1">{"'Sheet1'!$L$16"}</definedName>
    <definedName name="___________m4" localSheetId="6" hidden="1">{"'Sheet1'!$L$16"}</definedName>
    <definedName name="___________m4" localSheetId="4" hidden="1">{"'Sheet1'!$L$16"}</definedName>
    <definedName name="___________m4" hidden="1">{"'Sheet1'!$L$16"}</definedName>
    <definedName name="___________SCL4">{"'Sheet1'!$L$16"}</definedName>
    <definedName name="___________tt3" localSheetId="6" hidden="1">{"'Sheet1'!$L$16"}</definedName>
    <definedName name="___________tt3" localSheetId="4" hidden="1">{"'Sheet1'!$L$16"}</definedName>
    <definedName name="___________tt3" hidden="1">{"'Sheet1'!$L$16"}</definedName>
    <definedName name="___________TT623" hidden="1">{"'Sheet1'!$L$16"}</definedName>
    <definedName name="___________xlfn.BAHTTEXT">#NAME?</definedName>
    <definedName name="__________a1">{"'Sheet1'!$L$16"}</definedName>
    <definedName name="_______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___a129" hidden="1">{"Offgrid",#N/A,FALSE,"OFFGRID";"Region",#N/A,FALSE,"REGION";"Offgrid -2",#N/A,FALSE,"OFFGRID";"WTP",#N/A,FALSE,"WTP";"WTP -2",#N/A,FALSE,"WTP";"Project",#N/A,FALSE,"PROJECT";"Summary -2",#N/A,FALSE,"SUMMARY"}</definedName>
    <definedName name="_______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___a130" hidden="1">{"Offgrid",#N/A,FALSE,"OFFGRID";"Region",#N/A,FALSE,"REGION";"Offgrid -2",#N/A,FALSE,"OFFGRID";"WTP",#N/A,FALSE,"WTP";"WTP -2",#N/A,FALSE,"WTP";"Project",#N/A,FALSE,"PROJECT";"Summary -2",#N/A,FALSE,"SUMMARY"}</definedName>
    <definedName name="__________BG12">{"'Sheet1'!$L$16"}</definedName>
    <definedName name="__________CN1">{"'Sheet1'!$L$16"}</definedName>
    <definedName name="__________Goi8" localSheetId="4">{"'Sheet1'!$L$16"}</definedName>
    <definedName name="__________Goi8" localSheetId="1" hidden="1">{"'Sheet1'!$L$16"}</definedName>
    <definedName name="__________Goi8" hidden="1">{"'Sheet1'!$L$16"}</definedName>
    <definedName name="__________Lan2" hidden="1">{"'Sheet1'!$L$16"}</definedName>
    <definedName name="__________m4" localSheetId="6" hidden="1">{"'Sheet1'!$L$16"}</definedName>
    <definedName name="__________m4" localSheetId="4" hidden="1">{"'Sheet1'!$L$16"}</definedName>
    <definedName name="__________m4" hidden="1">{"'Sheet1'!$L$16"}</definedName>
    <definedName name="__________SCL4">{"'Sheet1'!$L$16"}</definedName>
    <definedName name="__________TM2" localSheetId="6" hidden="1">{"'Sheet1'!$L$16"}</definedName>
    <definedName name="__________TM2" localSheetId="4" hidden="1">{"'Sheet1'!$L$16"}</definedName>
    <definedName name="__________TM2" hidden="1">{"'Sheet1'!$L$16"}</definedName>
    <definedName name="__________tt3" localSheetId="6" hidden="1">{"'Sheet1'!$L$16"}</definedName>
    <definedName name="__________tt3" localSheetId="4" hidden="1">{"'Sheet1'!$L$16"}</definedName>
    <definedName name="__________tt3" localSheetId="1" hidden="1">{"'Sheet1'!$L$16"}</definedName>
    <definedName name="__________tt3" localSheetId="3" hidden="1">{"'Sheet1'!$L$16"}</definedName>
    <definedName name="__________tt3" hidden="1">{"'Sheet1'!$L$16"}</definedName>
    <definedName name="__________TT623" hidden="1">{"'Sheet1'!$L$16"}</definedName>
    <definedName name="__________xlfn.BAHTTEXT">#NAME?</definedName>
    <definedName name="_________a1" localSheetId="4">{"'Sheet1'!$L$16"}</definedName>
    <definedName name="_________a1" localSheetId="1" hidden="1">{"'Sheet1'!$L$16"}</definedName>
    <definedName name="_________a1" hidden="1">{"'Sheet1'!$L$16"}</definedName>
    <definedName name="______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__a129" hidden="1">{"Offgrid",#N/A,FALSE,"OFFGRID";"Region",#N/A,FALSE,"REGION";"Offgrid -2",#N/A,FALSE,"OFFGRID";"WTP",#N/A,FALSE,"WTP";"WTP -2",#N/A,FALSE,"WTP";"Project",#N/A,FALSE,"PROJECT";"Summary -2",#N/A,FALSE,"SUMMARY"}</definedName>
    <definedName name="______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__a130" hidden="1">{"Offgrid",#N/A,FALSE,"OFFGRID";"Region",#N/A,FALSE,"REGION";"Offgrid -2",#N/A,FALSE,"OFFGRID";"WTP",#N/A,FALSE,"WTP";"WTP -2",#N/A,FALSE,"WTP";"Project",#N/A,FALSE,"PROJECT";"Summary -2",#N/A,FALSE,"SUMMARY"}</definedName>
    <definedName name="_________BG12">{"'Sheet1'!$L$16"}</definedName>
    <definedName name="_________CN1">{"'Sheet1'!$L$16"}</definedName>
    <definedName name="_________Goi8" localSheetId="4">{"'Sheet1'!$L$16"}</definedName>
    <definedName name="_________Goi8" localSheetId="1" hidden="1">{"'Sheet1'!$L$16"}</definedName>
    <definedName name="_________Goi8" hidden="1">{"'Sheet1'!$L$16"}</definedName>
    <definedName name="_________Lan1" localSheetId="6" hidden="1">{"'Sheet1'!$L$16"}</definedName>
    <definedName name="_________Lan1" localSheetId="4" hidden="1">{"'Sheet1'!$L$16"}</definedName>
    <definedName name="_________Lan1" hidden="1">{"'Sheet1'!$L$16"}</definedName>
    <definedName name="_________Lan2" hidden="1">{"'Sheet1'!$L$16"}</definedName>
    <definedName name="_________LAN3" localSheetId="6" hidden="1">{"'Sheet1'!$L$16"}</definedName>
    <definedName name="_________LAN3" localSheetId="4" hidden="1">{"'Sheet1'!$L$16"}</definedName>
    <definedName name="_________LAN3" hidden="1">{"'Sheet1'!$L$16"}</definedName>
    <definedName name="_________m4" localSheetId="6" hidden="1">{"'Sheet1'!$L$16"}</definedName>
    <definedName name="_________m4" localSheetId="4" hidden="1">{"'Sheet1'!$L$16"}</definedName>
    <definedName name="_________m4" localSheetId="1" hidden="1">{"'Sheet1'!$L$16"}</definedName>
    <definedName name="_________m4" localSheetId="3" hidden="1">{"'Sheet1'!$L$16"}</definedName>
    <definedName name="_________m4" hidden="1">{"'Sheet1'!$L$16"}</definedName>
    <definedName name="_________PA3" localSheetId="6" hidden="1">{"'Sheet1'!$L$16"}</definedName>
    <definedName name="_________PA3" localSheetId="4" hidden="1">{"'Sheet1'!$L$16"}</definedName>
    <definedName name="_________PA3" hidden="1">{"'Sheet1'!$L$16"}</definedName>
    <definedName name="_________SCL4">{"'Sheet1'!$L$16"}</definedName>
    <definedName name="_________TM2" localSheetId="6" hidden="1">{"'Sheet1'!$L$16"}</definedName>
    <definedName name="_________TM2" localSheetId="4" hidden="1">{"'Sheet1'!$L$16"}</definedName>
    <definedName name="_________TM2" hidden="1">{"'Sheet1'!$L$16"}</definedName>
    <definedName name="_________tt3" localSheetId="6" hidden="1">{"'Sheet1'!$L$16"}</definedName>
    <definedName name="_________tt3" localSheetId="4" hidden="1">{"'Sheet1'!$L$16"}</definedName>
    <definedName name="_________tt3" localSheetId="1" hidden="1">{"'Sheet1'!$L$16"}</definedName>
    <definedName name="_________tt3" localSheetId="3" hidden="1">{"'Sheet1'!$L$16"}</definedName>
    <definedName name="_________tt3" hidden="1">{"'Sheet1'!$L$16"}</definedName>
    <definedName name="_________TT623" hidden="1">{"'Sheet1'!$L$16"}</definedName>
    <definedName name="_________xlfn.BAHTTEXT">#NAME?</definedName>
    <definedName name="________a1" localSheetId="4">{"'Sheet1'!$L$16"}</definedName>
    <definedName name="________a1" localSheetId="1" hidden="1">{"'Sheet1'!$L$16"}</definedName>
    <definedName name="________a1" hidden="1">{"'Sheet1'!$L$16"}</definedName>
    <definedName name="_____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__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___a129" hidden="1">{"Offgrid",#N/A,FALSE,"OFFGRID";"Region",#N/A,FALSE,"REGION";"Offgrid -2",#N/A,FALSE,"OFFGRID";"WTP",#N/A,FALSE,"WTP";"WTP -2",#N/A,FALSE,"WTP";"Project",#N/A,FALSE,"PROJECT";"Summary -2",#N/A,FALSE,"SUMMARY"}</definedName>
    <definedName name="_____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__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___a130" hidden="1">{"Offgrid",#N/A,FALSE,"OFFGRID";"Region",#N/A,FALSE,"REGION";"Offgrid -2",#N/A,FALSE,"OFFGRID";"WTP",#N/A,FALSE,"WTP";"WTP -2",#N/A,FALSE,"WTP";"Project",#N/A,FALSE,"PROJECT";"Summary -2",#N/A,FALSE,"SUMMARY"}</definedName>
    <definedName name="________BG12">{"'Sheet1'!$L$16"}</definedName>
    <definedName name="________CN1">{"'Sheet1'!$L$16"}</definedName>
    <definedName name="________Goi8" localSheetId="4">{"'Sheet1'!$L$16"}</definedName>
    <definedName name="________Goi8" localSheetId="1" hidden="1">{"'Sheet1'!$L$16"}</definedName>
    <definedName name="________Goi8" hidden="1">{"'Sheet1'!$L$16"}</definedName>
    <definedName name="________Lan1" localSheetId="6" hidden="1">{"'Sheet1'!$L$16"}</definedName>
    <definedName name="________Lan1" localSheetId="4" hidden="1">{"'Sheet1'!$L$16"}</definedName>
    <definedName name="________Lan1" hidden="1">{"'Sheet1'!$L$16"}</definedName>
    <definedName name="________Lan2" hidden="1">{"'Sheet1'!$L$16"}</definedName>
    <definedName name="________LAN3" localSheetId="6" hidden="1">{"'Sheet1'!$L$16"}</definedName>
    <definedName name="________LAN3" localSheetId="4" hidden="1">{"'Sheet1'!$L$16"}</definedName>
    <definedName name="________LAN3" hidden="1">{"'Sheet1'!$L$16"}</definedName>
    <definedName name="________m4" localSheetId="6" hidden="1">{"'Sheet1'!$L$16"}</definedName>
    <definedName name="________m4" localSheetId="4" hidden="1">{"'Sheet1'!$L$16"}</definedName>
    <definedName name="________m4" localSheetId="1" hidden="1">{"'Sheet1'!$L$16"}</definedName>
    <definedName name="________m4" localSheetId="3" hidden="1">{"'Sheet1'!$L$16"}</definedName>
    <definedName name="________m4" hidden="1">{"'Sheet1'!$L$16"}</definedName>
    <definedName name="________PA3" localSheetId="6" hidden="1">{"'Sheet1'!$L$16"}</definedName>
    <definedName name="________PA3" localSheetId="4" hidden="1">{"'Sheet1'!$L$16"}</definedName>
    <definedName name="________PA3" hidden="1">{"'Sheet1'!$L$16"}</definedName>
    <definedName name="________SCL4">{"'Sheet1'!$L$16"}</definedName>
    <definedName name="________TM2" localSheetId="6" hidden="1">{"'Sheet1'!$L$16"}</definedName>
    <definedName name="________TM2" localSheetId="4" hidden="1">{"'Sheet1'!$L$16"}</definedName>
    <definedName name="________TM2" localSheetId="1" hidden="1">{"'Sheet1'!$L$16"}</definedName>
    <definedName name="________TM2" localSheetId="3" hidden="1">{"'Sheet1'!$L$16"}</definedName>
    <definedName name="________TM2" hidden="1">{"'Sheet1'!$L$16"}</definedName>
    <definedName name="________tt3" localSheetId="6" hidden="1">{"'Sheet1'!$L$16"}</definedName>
    <definedName name="________tt3" localSheetId="4" hidden="1">{"'Sheet1'!$L$16"}</definedName>
    <definedName name="________tt3" localSheetId="1" hidden="1">{"'Sheet1'!$L$16"}</definedName>
    <definedName name="________tt3" localSheetId="3" hidden="1">{"'Sheet1'!$L$16"}</definedName>
    <definedName name="________tt3" hidden="1">{"'Sheet1'!$L$16"}</definedName>
    <definedName name="________TT623" hidden="1">{"'Sheet1'!$L$16"}</definedName>
    <definedName name="________xlfn.BAHTTEXT">#NAME?</definedName>
    <definedName name="_______a1" localSheetId="4">{"'Sheet1'!$L$16"}</definedName>
    <definedName name="_______a1" localSheetId="1" hidden="1">{"'Sheet1'!$L$16"}</definedName>
    <definedName name="_______a1" hidden="1">{"'Sheet1'!$L$16"}</definedName>
    <definedName name="____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_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__a129" hidden="1">{"Offgrid",#N/A,FALSE,"OFFGRID";"Region",#N/A,FALSE,"REGION";"Offgrid -2",#N/A,FALSE,"OFFGRID";"WTP",#N/A,FALSE,"WTP";"WTP -2",#N/A,FALSE,"WTP";"Project",#N/A,FALSE,"PROJECT";"Summary -2",#N/A,FALSE,"SUMMARY"}</definedName>
    <definedName name="____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_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__a130" hidden="1">{"Offgrid",#N/A,FALSE,"OFFGRID";"Region",#N/A,FALSE,"REGION";"Offgrid -2",#N/A,FALSE,"OFFGRID";"WTP",#N/A,FALSE,"WTP";"WTP -2",#N/A,FALSE,"WTP";"Project",#N/A,FALSE,"PROJECT";"Summary -2",#N/A,FALSE,"SUMMARY"}</definedName>
    <definedName name="_______BG12">{"'Sheet1'!$L$16"}</definedName>
    <definedName name="_______CN1">{"'Sheet1'!$L$16"}</definedName>
    <definedName name="_______d1500" localSheetId="6" hidden="1">{"'Sheet1'!$L$16"}</definedName>
    <definedName name="_______d1500" localSheetId="4" hidden="1">{"'Sheet1'!$L$16"}</definedName>
    <definedName name="_______d1500" hidden="1">{"'Sheet1'!$L$16"}</definedName>
    <definedName name="_______da2" hidden="1">{"'Sheet1'!$L$16"}</definedName>
    <definedName name="_______FD12" localSheetId="6" hidden="1">{"'Sheet1'!$L$16"}</definedName>
    <definedName name="_______FD12" localSheetId="4" hidden="1">{"'Sheet1'!$L$16"}</definedName>
    <definedName name="_______FD12" hidden="1">{"'Sheet1'!$L$16"}</definedName>
    <definedName name="_______Goi8" localSheetId="4">{"'Sheet1'!$L$16"}</definedName>
    <definedName name="_______Goi8" localSheetId="1" hidden="1">{"'Sheet1'!$L$16"}</definedName>
    <definedName name="_______Goi8" hidden="1">{"'Sheet1'!$L$16"}</definedName>
    <definedName name="_______Lan1" localSheetId="6" hidden="1">{"'Sheet1'!$L$16"}</definedName>
    <definedName name="_______Lan1" localSheetId="4" hidden="1">{"'Sheet1'!$L$16"}</definedName>
    <definedName name="_______Lan1" localSheetId="1" hidden="1">{"'Sheet1'!$L$16"}</definedName>
    <definedName name="_______Lan1" localSheetId="3" hidden="1">{"'Sheet1'!$L$16"}</definedName>
    <definedName name="_______Lan1" hidden="1">{"'Sheet1'!$L$16"}</definedName>
    <definedName name="_______LAN3" localSheetId="6" hidden="1">{"'Sheet1'!$L$16"}</definedName>
    <definedName name="_______LAN3" localSheetId="4" hidden="1">{"'Sheet1'!$L$16"}</definedName>
    <definedName name="_______LAN3" localSheetId="1" hidden="1">{"'Sheet1'!$L$16"}</definedName>
    <definedName name="_______LAN3" localSheetId="3" hidden="1">{"'Sheet1'!$L$16"}</definedName>
    <definedName name="_______LAN3" hidden="1">{"'Sheet1'!$L$16"}</definedName>
    <definedName name="_______M2" localSheetId="6" hidden="1">{"'Sheet1'!$L$16"}</definedName>
    <definedName name="_______M2" localSheetId="4" hidden="1">{"'Sheet1'!$L$16"}</definedName>
    <definedName name="_______M2" hidden="1">{"'Sheet1'!$L$16"}</definedName>
    <definedName name="_______M36" hidden="1">{"'Sheet1'!$L$16"}</definedName>
    <definedName name="_______m4" localSheetId="6" hidden="1">{"'Sheet1'!$L$16"}</definedName>
    <definedName name="_______m4" localSheetId="4" hidden="1">{"'Sheet1'!$L$16"}</definedName>
    <definedName name="_______m4" localSheetId="1" hidden="1">{"'Sheet1'!$L$16"}</definedName>
    <definedName name="_______m4" localSheetId="3" hidden="1">{"'Sheet1'!$L$16"}</definedName>
    <definedName name="_______m4" hidden="1">{"'Sheet1'!$L$16"}</definedName>
    <definedName name="_______PA3" localSheetId="6" hidden="1">{"'Sheet1'!$L$16"}</definedName>
    <definedName name="_______PA3" localSheetId="4" hidden="1">{"'Sheet1'!$L$16"}</definedName>
    <definedName name="_______PA3" localSheetId="1" hidden="1">{"'Sheet1'!$L$16"}</definedName>
    <definedName name="_______PA3" localSheetId="3" hidden="1">{"'Sheet1'!$L$16"}</definedName>
    <definedName name="_______PA3" hidden="1">{"'Sheet1'!$L$16"}</definedName>
    <definedName name="_______SCL4">{"'Sheet1'!$L$16"}</definedName>
    <definedName name="_______T04" localSheetId="6" hidden="1">{#N/A,#N/A,FALSE,"CCTV"}</definedName>
    <definedName name="_______T04" localSheetId="4" hidden="1">{#N/A,#N/A,FALSE,"CCTV"}</definedName>
    <definedName name="_______T04" hidden="1">{#N/A,#N/A,FALSE,"CCTV"}</definedName>
    <definedName name="_______T2" localSheetId="6" hidden="1">{"'Sheet1'!$L$16"}</definedName>
    <definedName name="_______T2" localSheetId="4" hidden="1">{"'Sheet1'!$L$16"}</definedName>
    <definedName name="_______T2" hidden="1">{"'Sheet1'!$L$16"}</definedName>
    <definedName name="_______t4" localSheetId="6" hidden="1">{"'Sheet1'!$L$16"}</definedName>
    <definedName name="_______t4" localSheetId="4" hidden="1">{"'Sheet1'!$L$16"}</definedName>
    <definedName name="_______t4" hidden="1">{"'Sheet1'!$L$16"}</definedName>
    <definedName name="_______T5" localSheetId="6" hidden="1">{"'Sheet1'!$L$16"}</definedName>
    <definedName name="_______T5" localSheetId="4" hidden="1">{"'Sheet1'!$L$16"}</definedName>
    <definedName name="_______T5" hidden="1">{"'Sheet1'!$L$16"}</definedName>
    <definedName name="_______TM2" localSheetId="6" hidden="1">{"'Sheet1'!$L$16"}</definedName>
    <definedName name="_______TM2" localSheetId="4" hidden="1">{"'Sheet1'!$L$16"}</definedName>
    <definedName name="_______TM2" localSheetId="1" hidden="1">{"'Sheet1'!$L$16"}</definedName>
    <definedName name="_______TM2" localSheetId="3" hidden="1">{"'Sheet1'!$L$16"}</definedName>
    <definedName name="_______TM2" hidden="1">{"'Sheet1'!$L$16"}</definedName>
    <definedName name="_______tt3" localSheetId="6" hidden="1">{"'Sheet1'!$L$16"}</definedName>
    <definedName name="_______tt3" localSheetId="4" hidden="1">{"'Sheet1'!$L$16"}</definedName>
    <definedName name="_______tt3" localSheetId="1" hidden="1">{"'Sheet1'!$L$16"}</definedName>
    <definedName name="_______tt3" localSheetId="3" hidden="1">{"'Sheet1'!$L$16"}</definedName>
    <definedName name="_______tt3" hidden="1">{"'Sheet1'!$L$16"}</definedName>
    <definedName name="_______TT623" hidden="1">{"'Sheet1'!$L$16"}</definedName>
    <definedName name="_______xlfn.BAHTTEXT">#NAME?</definedName>
    <definedName name="______a1" localSheetId="4">{"'Sheet1'!$L$16"}</definedName>
    <definedName name="______a1" localSheetId="1" hidden="1">{"'Sheet1'!$L$16"}</definedName>
    <definedName name="______a1" hidden="1">{"'Sheet1'!$L$16"}</definedName>
    <definedName name="___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_a129" hidden="1">{"Offgrid",#N/A,FALSE,"OFFGRID";"Region",#N/A,FALSE,"REGION";"Offgrid -2",#N/A,FALSE,"OFFGRID";"WTP",#N/A,FALSE,"WTP";"WTP -2",#N/A,FALSE,"WTP";"Project",#N/A,FALSE,"PROJECT";"Summary -2",#N/A,FALSE,"SUMMARY"}</definedName>
    <definedName name="___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_a130" hidden="1">{"Offgrid",#N/A,FALSE,"OFFGRID";"Region",#N/A,FALSE,"REGION";"Offgrid -2",#N/A,FALSE,"OFFGRID";"WTP",#N/A,FALSE,"WTP";"WTP -2",#N/A,FALSE,"WTP";"Project",#N/A,FALSE,"PROJECT";"Summary -2",#N/A,FALSE,"SUMMARY"}</definedName>
    <definedName name="______BG12">{"'Sheet1'!$L$16"}</definedName>
    <definedName name="______CN1">{"'Sheet1'!$L$16"}</definedName>
    <definedName name="______d1500" localSheetId="6" hidden="1">{"'Sheet1'!$L$16"}</definedName>
    <definedName name="______d1500" localSheetId="4" hidden="1">{"'Sheet1'!$L$16"}</definedName>
    <definedName name="______d1500" hidden="1">{"'Sheet1'!$L$16"}</definedName>
    <definedName name="______da2" hidden="1">{"'Sheet1'!$L$16"}</definedName>
    <definedName name="______FD12" localSheetId="6" hidden="1">{"'Sheet1'!$L$16"}</definedName>
    <definedName name="______FD12" localSheetId="4" hidden="1">{"'Sheet1'!$L$16"}</definedName>
    <definedName name="______FD12" hidden="1">{"'Sheet1'!$L$16"}</definedName>
    <definedName name="______Goi8" localSheetId="4">{"'Sheet1'!$L$16"}</definedName>
    <definedName name="______Goi8" localSheetId="1" hidden="1">{"'Sheet1'!$L$16"}</definedName>
    <definedName name="______Goi8" hidden="1">{"'Sheet1'!$L$16"}</definedName>
    <definedName name="______h1">{"'Sheet1'!$L$16"}</definedName>
    <definedName name="______hu1">{"'Sheet1'!$L$16"}</definedName>
    <definedName name="______hu2">{"'Sheet1'!$L$16"}</definedName>
    <definedName name="______hu5">{"'Sheet1'!$L$16"}</definedName>
    <definedName name="______hu6">{"'Sheet1'!$L$16"}</definedName>
    <definedName name="______hu7">{"'Sheet1'!$L$16"}</definedName>
    <definedName name="______Lan1" localSheetId="6" hidden="1">{"'Sheet1'!$L$16"}</definedName>
    <definedName name="______Lan1" localSheetId="4" hidden="1">{"'Sheet1'!$L$16"}</definedName>
    <definedName name="______Lan1" localSheetId="1" hidden="1">{"'Sheet1'!$L$16"}</definedName>
    <definedName name="______Lan1" localSheetId="3" hidden="1">{"'Sheet1'!$L$16"}</definedName>
    <definedName name="______Lan1" hidden="1">{"'Sheet1'!$L$16"}</definedName>
    <definedName name="______Lan2" hidden="1">{"'Sheet1'!$L$16"}</definedName>
    <definedName name="______LAN3" localSheetId="6" hidden="1">{"'Sheet1'!$L$16"}</definedName>
    <definedName name="______LAN3" localSheetId="4" hidden="1">{"'Sheet1'!$L$16"}</definedName>
    <definedName name="______LAN3" localSheetId="1" hidden="1">{"'Sheet1'!$L$16"}</definedName>
    <definedName name="______LAN3" localSheetId="3" hidden="1">{"'Sheet1'!$L$16"}</definedName>
    <definedName name="______LAN3" hidden="1">{"'Sheet1'!$L$16"}</definedName>
    <definedName name="______M2" localSheetId="6" hidden="1">{"'Sheet1'!$L$16"}</definedName>
    <definedName name="______M2" localSheetId="4" hidden="1">{"'Sheet1'!$L$16"}</definedName>
    <definedName name="______M2" hidden="1">{"'Sheet1'!$L$16"}</definedName>
    <definedName name="______M36" hidden="1">{"'Sheet1'!$L$16"}</definedName>
    <definedName name="______m4" localSheetId="6" hidden="1">{"'Sheet1'!$L$16"}</definedName>
    <definedName name="______m4" localSheetId="4" hidden="1">{"'Sheet1'!$L$16"}</definedName>
    <definedName name="______m4" localSheetId="1" hidden="1">{"'Sheet1'!$L$16"}</definedName>
    <definedName name="______m4" localSheetId="3" hidden="1">{"'Sheet1'!$L$16"}</definedName>
    <definedName name="______m4" hidden="1">{"'Sheet1'!$L$16"}</definedName>
    <definedName name="______NSO2" localSheetId="6" hidden="1">{"'Sheet1'!$L$16"}</definedName>
    <definedName name="______NSO2" localSheetId="4" hidden="1">{"'Sheet1'!$L$16"}</definedName>
    <definedName name="______NSO2" hidden="1">{"'Sheet1'!$L$16"}</definedName>
    <definedName name="______PA3" localSheetId="6" hidden="1">{"'Sheet1'!$L$16"}</definedName>
    <definedName name="______PA3" localSheetId="4" hidden="1">{"'Sheet1'!$L$16"}</definedName>
    <definedName name="______PA3" localSheetId="1" hidden="1">{"'Sheet1'!$L$16"}</definedName>
    <definedName name="______PA3" localSheetId="3" hidden="1">{"'Sheet1'!$L$16"}</definedName>
    <definedName name="______PA3" hidden="1">{"'Sheet1'!$L$16"}</definedName>
    <definedName name="______SCL4">{"'Sheet1'!$L$16"}</definedName>
    <definedName name="______T04" localSheetId="6" hidden="1">{#N/A,#N/A,FALSE,"CCTV"}</definedName>
    <definedName name="______T04" localSheetId="4" hidden="1">{#N/A,#N/A,FALSE,"CCTV"}</definedName>
    <definedName name="______T04" hidden="1">{#N/A,#N/A,FALSE,"CCTV"}</definedName>
    <definedName name="______T10">{"'Sheet1'!$L$16"}</definedName>
    <definedName name="______T2" localSheetId="6" hidden="1">{"'Sheet1'!$L$16"}</definedName>
    <definedName name="______T2" localSheetId="4" hidden="1">{"'Sheet1'!$L$16"}</definedName>
    <definedName name="______T2" hidden="1">{"'Sheet1'!$L$16"}</definedName>
    <definedName name="______t4" localSheetId="6" hidden="1">{"'Sheet1'!$L$16"}</definedName>
    <definedName name="______t4" localSheetId="4" hidden="1">{"'Sheet1'!$L$16"}</definedName>
    <definedName name="______t4" hidden="1">{"'Sheet1'!$L$16"}</definedName>
    <definedName name="______T5" localSheetId="6" hidden="1">{"'Sheet1'!$L$16"}</definedName>
    <definedName name="______T5" localSheetId="4" hidden="1">{"'Sheet1'!$L$16"}</definedName>
    <definedName name="______T5" hidden="1">{"'Sheet1'!$L$16"}</definedName>
    <definedName name="______TM2" localSheetId="6" hidden="1">{"'Sheet1'!$L$16"}</definedName>
    <definedName name="______TM2" localSheetId="4" hidden="1">{"'Sheet1'!$L$16"}</definedName>
    <definedName name="______TM2" localSheetId="1" hidden="1">{"'Sheet1'!$L$16"}</definedName>
    <definedName name="______TM2" localSheetId="3" hidden="1">{"'Sheet1'!$L$16"}</definedName>
    <definedName name="______TM2" hidden="1">{"'Sheet1'!$L$16"}</definedName>
    <definedName name="______tt3" localSheetId="6" hidden="1">{"'Sheet1'!$L$16"}</definedName>
    <definedName name="______tt3" localSheetId="4" hidden="1">{"'Sheet1'!$L$16"}</definedName>
    <definedName name="______tt3" localSheetId="1" hidden="1">{"'Sheet1'!$L$16"}</definedName>
    <definedName name="______tt3" localSheetId="3" hidden="1">{"'Sheet1'!$L$16"}</definedName>
    <definedName name="______tt3" hidden="1">{"'Sheet1'!$L$16"}</definedName>
    <definedName name="______TT623" hidden="1">{"'Sheet1'!$L$16"}</definedName>
    <definedName name="______xlfn.BAHTTEXT">#NAME?</definedName>
    <definedName name="_____a1" localSheetId="6" hidden="1">{"'Sheet1'!$L$16"}</definedName>
    <definedName name="_____a1" localSheetId="4" hidden="1">{"'Sheet1'!$L$16"}</definedName>
    <definedName name="_____a1" localSheetId="1" hidden="1">{"'Sheet1'!$L$16"}</definedName>
    <definedName name="_____a1" localSheetId="3" hidden="1">{"'Sheet1'!$L$16"}</definedName>
    <definedName name="_____a1" hidden="1">{"'Sheet1'!$L$16"}</definedName>
    <definedName name="__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a129" hidden="1">{"Offgrid",#N/A,FALSE,"OFFGRID";"Region",#N/A,FALSE,"REGION";"Offgrid -2",#N/A,FALSE,"OFFGRID";"WTP",#N/A,FALSE,"WTP";"WTP -2",#N/A,FALSE,"WTP";"Project",#N/A,FALSE,"PROJECT";"Summary -2",#N/A,FALSE,"SUMMARY"}</definedName>
    <definedName name="__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_a130" hidden="1">{"Offgrid",#N/A,FALSE,"OFFGRID";"Region",#N/A,FALSE,"REGION";"Offgrid -2",#N/A,FALSE,"OFFGRID";"WTP",#N/A,FALSE,"WTP";"WTP -2",#N/A,FALSE,"WTP";"Project",#N/A,FALSE,"PROJECT";"Summary -2",#N/A,FALSE,"SUMMARY"}</definedName>
    <definedName name="_____BG12">{"'Sheet1'!$L$16"}</definedName>
    <definedName name="_____bht6">{"'Sheet1'!$L$16"}</definedName>
    <definedName name="_____CN1">{"'Sheet1'!$L$16"}</definedName>
    <definedName name="_____d1500" localSheetId="4">{"'Sheet1'!$L$16"}</definedName>
    <definedName name="_____d1500" localSheetId="1" hidden="1">{"'Sheet1'!$L$16"}</definedName>
    <definedName name="_____d1500" hidden="1">{"'Sheet1'!$L$16"}</definedName>
    <definedName name="_____da2" hidden="1">{"'Sheet1'!$L$16"}</definedName>
    <definedName name="_____FD12" localSheetId="6" hidden="1">{"'Sheet1'!$L$16"}</definedName>
    <definedName name="_____FD12" localSheetId="4" hidden="1">{"'Sheet1'!$L$16"}</definedName>
    <definedName name="_____FD12" localSheetId="1" hidden="1">{"'Sheet1'!$L$16"}</definedName>
    <definedName name="_____FD12" localSheetId="3" hidden="1">{"'Sheet1'!$L$16"}</definedName>
    <definedName name="_____FD12" hidden="1">{"'Sheet1'!$L$16"}</definedName>
    <definedName name="_____Goi8" localSheetId="6" hidden="1">{"'Sheet1'!$L$16"}</definedName>
    <definedName name="_____Goi8" localSheetId="4" hidden="1">{"'Sheet1'!$L$16"}</definedName>
    <definedName name="_____Goi8" localSheetId="1" hidden="1">{"'Sheet1'!$L$16"}</definedName>
    <definedName name="_____Goi8" localSheetId="3" hidden="1">{"'Sheet1'!$L$16"}</definedName>
    <definedName name="_____Goi8" hidden="1">{"'Sheet1'!$L$16"}</definedName>
    <definedName name="_____Lan1" localSheetId="6" hidden="1">{"'Sheet1'!$L$16"}</definedName>
    <definedName name="_____Lan1" localSheetId="4" hidden="1">{"'Sheet1'!$L$16"}</definedName>
    <definedName name="_____Lan1" localSheetId="1" hidden="1">{"'Sheet1'!$L$16"}</definedName>
    <definedName name="_____Lan1" localSheetId="3" hidden="1">{"'Sheet1'!$L$16"}</definedName>
    <definedName name="_____Lan1" hidden="1">{"'Sheet1'!$L$16"}</definedName>
    <definedName name="_____Lan2" hidden="1">{"'Sheet1'!$L$16"}</definedName>
    <definedName name="_____LAN3" localSheetId="6" hidden="1">{"'Sheet1'!$L$16"}</definedName>
    <definedName name="_____LAN3" localSheetId="4" hidden="1">{"'Sheet1'!$L$16"}</definedName>
    <definedName name="_____LAN3" localSheetId="1" hidden="1">{"'Sheet1'!$L$16"}</definedName>
    <definedName name="_____LAN3" localSheetId="3" hidden="1">{"'Sheet1'!$L$16"}</definedName>
    <definedName name="_____LAN3" hidden="1">{"'Sheet1'!$L$16"}</definedName>
    <definedName name="_____M2" localSheetId="6" hidden="1">{"'Sheet1'!$L$16"}</definedName>
    <definedName name="_____M2" localSheetId="4" hidden="1">{"'Sheet1'!$L$16"}</definedName>
    <definedName name="_____M2" localSheetId="1" hidden="1">{"'Sheet1'!$L$16"}</definedName>
    <definedName name="_____M2" localSheetId="3" hidden="1">{"'Sheet1'!$L$16"}</definedName>
    <definedName name="_____M2" hidden="1">{"'Sheet1'!$L$16"}</definedName>
    <definedName name="_____M36" hidden="1">{"'Sheet1'!$L$16"}</definedName>
    <definedName name="_____m4" localSheetId="6" hidden="1">{"'Sheet1'!$L$16"}</definedName>
    <definedName name="_____m4" localSheetId="4" hidden="1">{"'Sheet1'!$L$16"}</definedName>
    <definedName name="_____m4" localSheetId="1" hidden="1">{"'Sheet1'!$L$16"}</definedName>
    <definedName name="_____m4" localSheetId="3" hidden="1">{"'Sheet1'!$L$16"}</definedName>
    <definedName name="_____m4" hidden="1">{"'Sheet1'!$L$16"}</definedName>
    <definedName name="_____NSO2">{"'Sheet1'!$L$16"}</definedName>
    <definedName name="_____PA3" localSheetId="6" hidden="1">{"'Sheet1'!$L$16"}</definedName>
    <definedName name="_____PA3" localSheetId="4" hidden="1">{"'Sheet1'!$L$16"}</definedName>
    <definedName name="_____PA3" localSheetId="1" hidden="1">{"'Sheet1'!$L$16"}</definedName>
    <definedName name="_____PA3" localSheetId="3" hidden="1">{"'Sheet1'!$L$16"}</definedName>
    <definedName name="_____PA3" hidden="1">{"'Sheet1'!$L$16"}</definedName>
    <definedName name="_____SCL4" localSheetId="6" hidden="1">{"'Sheet1'!$L$16"}</definedName>
    <definedName name="_____SCL4" localSheetId="4" hidden="1">{"'Sheet1'!$L$16"}</definedName>
    <definedName name="_____SCL4" hidden="1">{"'Sheet1'!$L$16"}</definedName>
    <definedName name="_____sxt5">{"'Sheet1'!$L$16"}</definedName>
    <definedName name="_____T04" localSheetId="6" hidden="1">{#N/A,#N/A,FALSE,"CCTV"}</definedName>
    <definedName name="_____T04" localSheetId="4" hidden="1">{#N/A,#N/A,FALSE,"CCTV"}</definedName>
    <definedName name="_____T04" localSheetId="1" hidden="1">{#N/A,#N/A,FALSE,"CCTV"}</definedName>
    <definedName name="_____T04" localSheetId="3" hidden="1">{#N/A,#N/A,FALSE,"CCTV"}</definedName>
    <definedName name="_____T04" hidden="1">{#N/A,#N/A,FALSE,"CCTV"}</definedName>
    <definedName name="_____T2" localSheetId="6" hidden="1">{"'Sheet1'!$L$16"}</definedName>
    <definedName name="_____T2" localSheetId="4" hidden="1">{"'Sheet1'!$L$16"}</definedName>
    <definedName name="_____T2" localSheetId="1" hidden="1">{"'Sheet1'!$L$16"}</definedName>
    <definedName name="_____T2" localSheetId="3" hidden="1">{"'Sheet1'!$L$16"}</definedName>
    <definedName name="_____T2" hidden="1">{"'Sheet1'!$L$16"}</definedName>
    <definedName name="_____t4" localSheetId="6" hidden="1">{"'Sheet1'!$L$16"}</definedName>
    <definedName name="_____t4" localSheetId="4" hidden="1">{"'Sheet1'!$L$16"}</definedName>
    <definedName name="_____t4" localSheetId="1" hidden="1">{"'Sheet1'!$L$16"}</definedName>
    <definedName name="_____t4" localSheetId="3" hidden="1">{"'Sheet1'!$L$16"}</definedName>
    <definedName name="_____t4" hidden="1">{"'Sheet1'!$L$16"}</definedName>
    <definedName name="_____T5" localSheetId="6" hidden="1">{"'Sheet1'!$L$16"}</definedName>
    <definedName name="_____T5" localSheetId="4" hidden="1">{"'Sheet1'!$L$16"}</definedName>
    <definedName name="_____T5" localSheetId="1" hidden="1">{"'Sheet1'!$L$16"}</definedName>
    <definedName name="_____T5" localSheetId="3" hidden="1">{"'Sheet1'!$L$16"}</definedName>
    <definedName name="_____T5" hidden="1">{"'Sheet1'!$L$16"}</definedName>
    <definedName name="_____TM2" localSheetId="6" hidden="1">{"'Sheet1'!$L$16"}</definedName>
    <definedName name="_____TM2" localSheetId="4" hidden="1">{"'Sheet1'!$L$16"}</definedName>
    <definedName name="_____TM2" localSheetId="1" hidden="1">{"'Sheet1'!$L$16"}</definedName>
    <definedName name="_____TM2" localSheetId="3" hidden="1">{"'Sheet1'!$L$16"}</definedName>
    <definedName name="_____TM2" hidden="1">{"'Sheet1'!$L$16"}</definedName>
    <definedName name="_____tt3" localSheetId="6" hidden="1">{"'Sheet1'!$L$16"}</definedName>
    <definedName name="_____tt3" localSheetId="4" hidden="1">{"'Sheet1'!$L$16"}</definedName>
    <definedName name="_____tt3" localSheetId="1" hidden="1">{"'Sheet1'!$L$16"}</definedName>
    <definedName name="_____tt3" localSheetId="3" hidden="1">{"'Sheet1'!$L$16"}</definedName>
    <definedName name="_____tt3" hidden="1">{"'Sheet1'!$L$16"}</definedName>
    <definedName name="_____TT623" hidden="1">{"'Sheet1'!$L$16"}</definedName>
    <definedName name="_____vpt5">{"'Sheet1'!$L$16"}</definedName>
    <definedName name="_____vpt6">{"'Sheet1'!$L$16"}</definedName>
    <definedName name="_____xlfn.BAHTTEXT">#NAME?</definedName>
    <definedName name="____a1" localSheetId="6" hidden="1">{"'Sheet1'!$L$16"}</definedName>
    <definedName name="____a1" localSheetId="4" hidden="1">{"'Sheet1'!$L$16"}</definedName>
    <definedName name="____a1" localSheetId="1" hidden="1">{"'Sheet1'!$L$16"}</definedName>
    <definedName name="____a1" localSheetId="3" hidden="1">{"'Sheet1'!$L$16"}</definedName>
    <definedName name="____a1" hidden="1">{"'Sheet1'!$L$16"}</definedName>
    <definedName name="_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a129" hidden="1">{"Offgrid",#N/A,FALSE,"OFFGRID";"Region",#N/A,FALSE,"REGION";"Offgrid -2",#N/A,FALSE,"OFFGRID";"WTP",#N/A,FALSE,"WTP";"WTP -2",#N/A,FALSE,"WTP";"Project",#N/A,FALSE,"PROJECT";"Summary -2",#N/A,FALSE,"SUMMARY"}</definedName>
    <definedName name="_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_a130" hidden="1">{"Offgrid",#N/A,FALSE,"OFFGRID";"Region",#N/A,FALSE,"REGION";"Offgrid -2",#N/A,FALSE,"OFFGRID";"WTP",#N/A,FALSE,"WTP";"WTP -2",#N/A,FALSE,"WTP";"Project",#N/A,FALSE,"PROJECT";"Summary -2",#N/A,FALSE,"SUMMARY"}</definedName>
    <definedName name="____a2" localSheetId="6" hidden="1">{"'Sheet1'!$L$16"}</definedName>
    <definedName name="____a2" localSheetId="4" hidden="1">{"'Sheet1'!$L$16"}</definedName>
    <definedName name="____a2" hidden="1">{"'Sheet1'!$L$16"}</definedName>
    <definedName name="____BG12">{"'Sheet1'!$L$16"}</definedName>
    <definedName name="____CN1">{"'Sheet1'!$L$16"}</definedName>
    <definedName name="____d1500" localSheetId="6" hidden="1">{"'Sheet1'!$L$16"}</definedName>
    <definedName name="____d1500" localSheetId="4" hidden="1">{"'Sheet1'!$L$16"}</definedName>
    <definedName name="____d1500" localSheetId="1" hidden="1">{"'Sheet1'!$L$16"}</definedName>
    <definedName name="____d1500" localSheetId="3" hidden="1">{"'Sheet1'!$L$16"}</definedName>
    <definedName name="____d1500" hidden="1">{"'Sheet1'!$L$16"}</definedName>
    <definedName name="____da2" hidden="1">{"'Sheet1'!$L$16"}</definedName>
    <definedName name="____FD12" localSheetId="6" hidden="1">{"'Sheet1'!$L$16"}</definedName>
    <definedName name="____FD12" localSheetId="4" hidden="1">{"'Sheet1'!$L$16"}</definedName>
    <definedName name="____FD12" localSheetId="1" hidden="1">{"'Sheet1'!$L$16"}</definedName>
    <definedName name="____FD12" localSheetId="3" hidden="1">{"'Sheet1'!$L$16"}</definedName>
    <definedName name="____FD12" hidden="1">{"'Sheet1'!$L$16"}</definedName>
    <definedName name="____Goi8" localSheetId="6" hidden="1">{"'Sheet1'!$L$16"}</definedName>
    <definedName name="____Goi8" localSheetId="4" hidden="1">{"'Sheet1'!$L$16"}</definedName>
    <definedName name="____Goi8" localSheetId="1" hidden="1">{"'Sheet1'!$L$16"}</definedName>
    <definedName name="____Goi8" localSheetId="3" hidden="1">{"'Sheet1'!$L$16"}</definedName>
    <definedName name="____Goi8" hidden="1">{"'Sheet1'!$L$16"}</definedName>
    <definedName name="____h1">{"'Sheet1'!$L$16"}</definedName>
    <definedName name="____hu1">{"'Sheet1'!$L$16"}</definedName>
    <definedName name="____hu2">{"'Sheet1'!$L$16"}</definedName>
    <definedName name="____hu5">{"'Sheet1'!$L$16"}</definedName>
    <definedName name="____hu6">{"'Sheet1'!$L$16"}</definedName>
    <definedName name="____hu7">{"'Sheet1'!$L$16"}</definedName>
    <definedName name="____huy1" localSheetId="6" hidden="1">{"'Sheet1'!$L$16"}</definedName>
    <definedName name="____huy1" localSheetId="4" hidden="1">{"'Sheet1'!$L$16"}</definedName>
    <definedName name="____huy1" hidden="1">{"'Sheet1'!$L$16"}</definedName>
    <definedName name="____huy2" localSheetId="6" hidden="1">{"'Sheet1'!$L$16"}</definedName>
    <definedName name="____huy2" localSheetId="4" hidden="1">{"'Sheet1'!$L$16"}</definedName>
    <definedName name="____huy2" hidden="1">{"'Sheet1'!$L$16"}</definedName>
    <definedName name="____lan1" localSheetId="6" hidden="1">{#N/A,#N/A,TRUE,"BT M200 da 10x20"}</definedName>
    <definedName name="____lan1" localSheetId="4" hidden="1">{#N/A,#N/A,TRUE,"BT M200 da 10x20"}</definedName>
    <definedName name="____Lan1" localSheetId="1" hidden="1">{"'Sheet1'!$L$16"}</definedName>
    <definedName name="____lan1" localSheetId="3" hidden="1">{#N/A,#N/A,TRUE,"BT M200 da 10x20"}</definedName>
    <definedName name="____Lan1" hidden="1">{"'Sheet1'!$L$16"}</definedName>
    <definedName name="____Lan2" localSheetId="6" hidden="1">{"'Sheet1'!$L$16"}</definedName>
    <definedName name="____Lan2" localSheetId="4" hidden="1">{"'Sheet1'!$L$16"}</definedName>
    <definedName name="____Lan2" hidden="1">{"'Sheet1'!$L$16"}</definedName>
    <definedName name="____LAN3" localSheetId="6" hidden="1">{"'Sheet1'!$L$16"}</definedName>
    <definedName name="____LAN3" localSheetId="4" hidden="1">{"'Sheet1'!$L$16"}</definedName>
    <definedName name="____LAN3" localSheetId="1" hidden="1">{"'Sheet1'!$L$16"}</definedName>
    <definedName name="____LAN3" localSheetId="3" hidden="1">{"'Sheet1'!$L$16"}</definedName>
    <definedName name="____LAN3" hidden="1">{"'Sheet1'!$L$16"}</definedName>
    <definedName name="____ld2" localSheetId="1" hidden="1">{"'Sheet1'!$L$16"}</definedName>
    <definedName name="____ld2" hidden="1">{"'Sheet1'!$L$16"}</definedName>
    <definedName name="____M2" localSheetId="6" hidden="1">{"'Sheet1'!$L$16"}</definedName>
    <definedName name="____M2" localSheetId="4" hidden="1">{"'Sheet1'!$L$16"}</definedName>
    <definedName name="____M2" localSheetId="1" hidden="1">{"'Sheet1'!$L$16"}</definedName>
    <definedName name="____M2" localSheetId="3" hidden="1">{"'Sheet1'!$L$16"}</definedName>
    <definedName name="____M2" hidden="1">{"'Sheet1'!$L$16"}</definedName>
    <definedName name="____M36" hidden="1">{"'Sheet1'!$L$16"}</definedName>
    <definedName name="____m4" localSheetId="6" hidden="1">{"'Sheet1'!$L$16"}</definedName>
    <definedName name="____m4" localSheetId="4" hidden="1">{"'Sheet1'!$L$16"}</definedName>
    <definedName name="____m4" localSheetId="1" hidden="1">{"'Sheet1'!$L$16"}</definedName>
    <definedName name="____m4" localSheetId="3" hidden="1">{"'Sheet1'!$L$16"}</definedName>
    <definedName name="____m4" hidden="1">{"'Sheet1'!$L$16"}</definedName>
    <definedName name="____nso1" localSheetId="6" hidden="1">{"'Sheet1'!$L$16"}</definedName>
    <definedName name="____nso1" localSheetId="4" hidden="1">{"'Sheet1'!$L$16"}</definedName>
    <definedName name="____nso1" hidden="1">{"'Sheet1'!$L$16"}</definedName>
    <definedName name="____NSO2" localSheetId="6" hidden="1">{"'Sheet1'!$L$16"}</definedName>
    <definedName name="____NSO2" localSheetId="4" hidden="1">{"'Sheet1'!$L$16"}</definedName>
    <definedName name="____NSO2" hidden="1">{"'Sheet1'!$L$16"}</definedName>
    <definedName name="____PA3" localSheetId="6" hidden="1">{"'Sheet1'!$L$16"}</definedName>
    <definedName name="____PA3" localSheetId="4" hidden="1">{"'Sheet1'!$L$16"}</definedName>
    <definedName name="____PA3" localSheetId="1" hidden="1">{"'Sheet1'!$L$16"}</definedName>
    <definedName name="____PA3" localSheetId="3" hidden="1">{"'Sheet1'!$L$16"}</definedName>
    <definedName name="____PA3" hidden="1">{"'Sheet1'!$L$16"}</definedName>
    <definedName name="____SCL4" localSheetId="6" hidden="1">{"'Sheet1'!$L$16"}</definedName>
    <definedName name="____SCL4" localSheetId="4" hidden="1">{"'Sheet1'!$L$16"}</definedName>
    <definedName name="____SCL4" hidden="1">{"'Sheet1'!$L$16"}</definedName>
    <definedName name="____T04" localSheetId="6" hidden="1">{#N/A,#N/A,FALSE,"CCTV"}</definedName>
    <definedName name="____T04" localSheetId="4" hidden="1">{#N/A,#N/A,FALSE,"CCTV"}</definedName>
    <definedName name="____T04" localSheetId="1" hidden="1">{#N/A,#N/A,FALSE,"CCTV"}</definedName>
    <definedName name="____T04" localSheetId="3" hidden="1">{#N/A,#N/A,FALSE,"CCTV"}</definedName>
    <definedName name="____T04" hidden="1">{#N/A,#N/A,FALSE,"CCTV"}</definedName>
    <definedName name="____T10">{"'Sheet1'!$L$16"}</definedName>
    <definedName name="____T2" localSheetId="6" hidden="1">{"'Sheet1'!$L$16"}</definedName>
    <definedName name="____T2" localSheetId="4" hidden="1">{"'Sheet1'!$L$16"}</definedName>
    <definedName name="____T2" localSheetId="1" hidden="1">{"'Sheet1'!$L$16"}</definedName>
    <definedName name="____T2" localSheetId="3" hidden="1">{"'Sheet1'!$L$16"}</definedName>
    <definedName name="____T2" hidden="1">{"'Sheet1'!$L$16"}</definedName>
    <definedName name="____T3" localSheetId="6" hidden="1">{"'Sheet1'!$L$16"}</definedName>
    <definedName name="____T3" localSheetId="4" hidden="1">{"'Sheet1'!$L$16"}</definedName>
    <definedName name="____T3" hidden="1">{"'Sheet1'!$L$16"}</definedName>
    <definedName name="____t4" localSheetId="6" hidden="1">{"'Sheet1'!$L$16"}</definedName>
    <definedName name="____t4" localSheetId="4" hidden="1">{"'Sheet1'!$L$16"}</definedName>
    <definedName name="____t4" localSheetId="1" hidden="1">{"'Sheet1'!$L$16"}</definedName>
    <definedName name="____t4" localSheetId="3" hidden="1">{"'Sheet1'!$L$16"}</definedName>
    <definedName name="____t4" hidden="1">{"'Sheet1'!$L$16"}</definedName>
    <definedName name="____T5" localSheetId="6" hidden="1">{"'Sheet1'!$L$16"}</definedName>
    <definedName name="____T5" localSheetId="4" hidden="1">{"'Sheet1'!$L$16"}</definedName>
    <definedName name="____T5" localSheetId="1" hidden="1">{"'Sheet1'!$L$16"}</definedName>
    <definedName name="____T5" localSheetId="3" hidden="1">{"'Sheet1'!$L$16"}</definedName>
    <definedName name="____T5" hidden="1">{"'Sheet1'!$L$16"}</definedName>
    <definedName name="____TM2" localSheetId="6" hidden="1">{"'Sheet1'!$L$16"}</definedName>
    <definedName name="____TM2" localSheetId="4" hidden="1">{"'Sheet1'!$L$16"}</definedName>
    <definedName name="____TM2" localSheetId="1" hidden="1">{"'Sheet1'!$L$16"}</definedName>
    <definedName name="____TM2" localSheetId="3" hidden="1">{"'Sheet1'!$L$16"}</definedName>
    <definedName name="____TM2" hidden="1">{"'Sheet1'!$L$16"}</definedName>
    <definedName name="____tt3" localSheetId="6" hidden="1">{"'Sheet1'!$L$16"}</definedName>
    <definedName name="____tt3" localSheetId="4" hidden="1">{"'Sheet1'!$L$16"}</definedName>
    <definedName name="____tt3" localSheetId="1" hidden="1">{"'Sheet1'!$L$16"}</definedName>
    <definedName name="____tt3" localSheetId="3" hidden="1">{"'Sheet1'!$L$16"}</definedName>
    <definedName name="____tt3" hidden="1">{"'Sheet1'!$L$16"}</definedName>
    <definedName name="____TT623" localSheetId="6" hidden="1">{"'Sheet1'!$L$16"}</definedName>
    <definedName name="____TT623" localSheetId="4" hidden="1">{"'Sheet1'!$L$16"}</definedName>
    <definedName name="____TT623" hidden="1">{"'Sheet1'!$L$16"}</definedName>
    <definedName name="____ttt1" localSheetId="6" hidden="1">{"'Sheet1'!$L$16"}</definedName>
    <definedName name="____ttt1" localSheetId="4" hidden="1">{"'Sheet1'!$L$16"}</definedName>
    <definedName name="____ttt1" hidden="1">{"'Sheet1'!$L$16"}</definedName>
    <definedName name="____xlfn.BAHTTEXT">#NAME?</definedName>
    <definedName name="___a1" localSheetId="6" hidden="1">{"'Sheet1'!$L$16"}</definedName>
    <definedName name="___a1" localSheetId="4" hidden="1">{"'Sheet1'!$L$16"}</definedName>
    <definedName name="___a1" localSheetId="1" hidden="1">{"'Sheet1'!$L$16"}</definedName>
    <definedName name="___a1" localSheetId="3" hidden="1">{"'Sheet1'!$L$16"}</definedName>
    <definedName name="___a1" hidden="1">{"'Sheet1'!$L$16"}</definedName>
    <definedName name="_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a129" hidden="1">{"Offgrid",#N/A,FALSE,"OFFGRID";"Region",#N/A,FALSE,"REGION";"Offgrid -2",#N/A,FALSE,"OFFGRID";"WTP",#N/A,FALSE,"WTP";"WTP -2",#N/A,FALSE,"WTP";"Project",#N/A,FALSE,"PROJECT";"Summary -2",#N/A,FALSE,"SUMMARY"}</definedName>
    <definedName name="_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_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__a130" hidden="1">{"Offgrid",#N/A,FALSE,"OFFGRID";"Region",#N/A,FALSE,"REGION";"Offgrid -2",#N/A,FALSE,"OFFGRID";"WTP",#N/A,FALSE,"WTP";"WTP -2",#N/A,FALSE,"WTP";"Project",#N/A,FALSE,"PROJECT";"Summary -2",#N/A,FALSE,"SUMMARY"}</definedName>
    <definedName name="___a2" localSheetId="6" hidden="1">{"'Sheet1'!$L$16"}</definedName>
    <definedName name="___a2" localSheetId="4" hidden="1">{"'Sheet1'!$L$16"}</definedName>
    <definedName name="___a2" hidden="1">{"'Sheet1'!$L$16"}</definedName>
    <definedName name="___BG12">{"'Sheet1'!$L$16"}</definedName>
    <definedName name="___bht6">{"'Sheet1'!$L$16"}</definedName>
    <definedName name="___CN1">{"'Sheet1'!$L$16"}</definedName>
    <definedName name="___d1500" localSheetId="4">{"'Sheet1'!$L$16"}</definedName>
    <definedName name="___d1500" localSheetId="1" hidden="1">{"'Sheet1'!$L$16"}</definedName>
    <definedName name="___d1500" hidden="1">{"'Sheet1'!$L$16"}</definedName>
    <definedName name="___da2" localSheetId="6" hidden="1">{"'Sheet1'!$L$16"}</definedName>
    <definedName name="___da2" localSheetId="4" hidden="1">{"'Sheet1'!$L$16"}</definedName>
    <definedName name="___da2" hidden="1">{"'Sheet1'!$L$16"}</definedName>
    <definedName name="___FD12" localSheetId="6" hidden="1">{"'Sheet1'!$L$16"}</definedName>
    <definedName name="___FD12" localSheetId="4" hidden="1">{"'Sheet1'!$L$16"}</definedName>
    <definedName name="___FD12" localSheetId="1" hidden="1">{"'Sheet1'!$L$16"}</definedName>
    <definedName name="___FD12" localSheetId="3" hidden="1">{"'Sheet1'!$L$16"}</definedName>
    <definedName name="___FD12" hidden="1">{"'Sheet1'!$L$16"}</definedName>
    <definedName name="___Goi8" localSheetId="6" hidden="1">{"'Sheet1'!$L$16"}</definedName>
    <definedName name="___Goi8" localSheetId="4" hidden="1">{"'Sheet1'!$L$16"}</definedName>
    <definedName name="___Goi8" localSheetId="1" hidden="1">{"'Sheet1'!$L$16"}</definedName>
    <definedName name="___Goi8" localSheetId="3" hidden="1">{"'Sheet1'!$L$16"}</definedName>
    <definedName name="___Goi8" hidden="1">{"'Sheet1'!$L$16"}</definedName>
    <definedName name="___huy1" localSheetId="6" hidden="1">{"'Sheet1'!$L$16"}</definedName>
    <definedName name="___huy1" localSheetId="4" hidden="1">{"'Sheet1'!$L$16"}</definedName>
    <definedName name="___huy1" hidden="1">{"'Sheet1'!$L$16"}</definedName>
    <definedName name="___huy2" localSheetId="6" hidden="1">{"'Sheet1'!$L$16"}</definedName>
    <definedName name="___huy2" localSheetId="4" hidden="1">{"'Sheet1'!$L$16"}</definedName>
    <definedName name="___huy2" hidden="1">{"'Sheet1'!$L$16"}</definedName>
    <definedName name="___lan1" localSheetId="6" hidden="1">{#N/A,#N/A,TRUE,"BT M200 da 10x20"}</definedName>
    <definedName name="___lan1" localSheetId="4" hidden="1">{#N/A,#N/A,TRUE,"BT M200 da 10x20"}</definedName>
    <definedName name="___Lan1" localSheetId="1" hidden="1">{"'Sheet1'!$L$16"}</definedName>
    <definedName name="___lan1" localSheetId="3" hidden="1">{#N/A,#N/A,TRUE,"BT M200 da 10x20"}</definedName>
    <definedName name="___Lan1" hidden="1">{"'Sheet1'!$L$16"}</definedName>
    <definedName name="___Lan2" localSheetId="6" hidden="1">{"'Sheet1'!$L$16"}</definedName>
    <definedName name="___Lan2" localSheetId="4" hidden="1">{"'Sheet1'!$L$16"}</definedName>
    <definedName name="___Lan2" localSheetId="1" hidden="1">{"'Sheet1'!$L$16"}</definedName>
    <definedName name="___Lan2" localSheetId="3" hidden="1">{"'Sheet1'!$L$16"}</definedName>
    <definedName name="___Lan2" hidden="1">{"'Sheet1'!$L$16"}</definedName>
    <definedName name="___LAN3" localSheetId="6" hidden="1">{"'Sheet1'!$L$16"}</definedName>
    <definedName name="___LAN3" localSheetId="4" hidden="1">{"'Sheet1'!$L$16"}</definedName>
    <definedName name="___LAN3" localSheetId="1" hidden="1">{"'Sheet1'!$L$16"}</definedName>
    <definedName name="___LAN3" localSheetId="3" hidden="1">{"'Sheet1'!$L$16"}</definedName>
    <definedName name="___LAN3" hidden="1">{"'Sheet1'!$L$16"}</definedName>
    <definedName name="___ld2" localSheetId="1" hidden="1">{"'Sheet1'!$L$16"}</definedName>
    <definedName name="___ld2" hidden="1">{"'Sheet1'!$L$16"}</definedName>
    <definedName name="___M2" localSheetId="6" hidden="1">{"'Sheet1'!$L$16"}</definedName>
    <definedName name="___M2" localSheetId="4" hidden="1">{"'Sheet1'!$L$16"}</definedName>
    <definedName name="___M2" localSheetId="1" hidden="1">{"'Sheet1'!$L$16"}</definedName>
    <definedName name="___M2" localSheetId="3" hidden="1">{"'Sheet1'!$L$16"}</definedName>
    <definedName name="___M2" hidden="1">{"'Sheet1'!$L$16"}</definedName>
    <definedName name="___M36" hidden="1">{"'Sheet1'!$L$16"}</definedName>
    <definedName name="___m4" localSheetId="6" hidden="1">{"'Sheet1'!$L$16"}</definedName>
    <definedName name="___m4" localSheetId="4" hidden="1">{"'Sheet1'!$L$16"}</definedName>
    <definedName name="___m4" localSheetId="1" hidden="1">{"'Sheet1'!$L$16"}</definedName>
    <definedName name="___m4" localSheetId="3" hidden="1">{"'Sheet1'!$L$16"}</definedName>
    <definedName name="___m4" hidden="1">{"'Sheet1'!$L$16"}</definedName>
    <definedName name="___nso1" localSheetId="6" hidden="1">{"'Sheet1'!$L$16"}</definedName>
    <definedName name="___nso1" localSheetId="4" hidden="1">{"'Sheet1'!$L$16"}</definedName>
    <definedName name="___nso1" hidden="1">{"'Sheet1'!$L$16"}</definedName>
    <definedName name="___NSO2" localSheetId="4">{"'Sheet1'!$L$16"}</definedName>
    <definedName name="___NSO2" localSheetId="1" hidden="1">{"'Sheet1'!$L$16"}</definedName>
    <definedName name="___NSO2" hidden="1">{"'Sheet1'!$L$16"}</definedName>
    <definedName name="___PA3" localSheetId="6" hidden="1">{"'Sheet1'!$L$16"}</definedName>
    <definedName name="___PA3" localSheetId="4" hidden="1">{"'Sheet1'!$L$16"}</definedName>
    <definedName name="___PA3" localSheetId="1" hidden="1">{"'Sheet1'!$L$16"}</definedName>
    <definedName name="___PA3" localSheetId="3" hidden="1">{"'Sheet1'!$L$16"}</definedName>
    <definedName name="___PA3" hidden="1">{"'Sheet1'!$L$16"}</definedName>
    <definedName name="___SCL4" localSheetId="6" hidden="1">{"'Sheet1'!$L$16"}</definedName>
    <definedName name="___SCL4" localSheetId="4" hidden="1">{"'Sheet1'!$L$16"}</definedName>
    <definedName name="___SCL4" hidden="1">{"'Sheet1'!$L$16"}</definedName>
    <definedName name="___sxt5">{"'Sheet1'!$L$16"}</definedName>
    <definedName name="___T04" localSheetId="6" hidden="1">{#N/A,#N/A,FALSE,"CCTV"}</definedName>
    <definedName name="___T04" localSheetId="4" hidden="1">{#N/A,#N/A,FALSE,"CCTV"}</definedName>
    <definedName name="___T04" localSheetId="1" hidden="1">{#N/A,#N/A,FALSE,"CCTV"}</definedName>
    <definedName name="___T04" localSheetId="3" hidden="1">{#N/A,#N/A,FALSE,"CCTV"}</definedName>
    <definedName name="___T04" hidden="1">{#N/A,#N/A,FALSE,"CCTV"}</definedName>
    <definedName name="___T2" localSheetId="6" hidden="1">{"'Sheet1'!$L$16"}</definedName>
    <definedName name="___T2" localSheetId="4" hidden="1">{"'Sheet1'!$L$16"}</definedName>
    <definedName name="___T2" localSheetId="1" hidden="1">{"'Sheet1'!$L$16"}</definedName>
    <definedName name="___T2" localSheetId="3" hidden="1">{"'Sheet1'!$L$16"}</definedName>
    <definedName name="___T2" hidden="1">{"'Sheet1'!$L$16"}</definedName>
    <definedName name="___T3" localSheetId="6" hidden="1">{"'Sheet1'!$L$16"}</definedName>
    <definedName name="___T3" localSheetId="4" hidden="1">{"'Sheet1'!$L$16"}</definedName>
    <definedName name="___T3" hidden="1">{"'Sheet1'!$L$16"}</definedName>
    <definedName name="___t4" localSheetId="6" hidden="1">{"'Sheet1'!$L$16"}</definedName>
    <definedName name="___t4" localSheetId="4" hidden="1">{"'Sheet1'!$L$16"}</definedName>
    <definedName name="___t4" localSheetId="1" hidden="1">{"'Sheet1'!$L$16"}</definedName>
    <definedName name="___t4" localSheetId="3" hidden="1">{"'Sheet1'!$L$16"}</definedName>
    <definedName name="___t4" hidden="1">{"'Sheet1'!$L$16"}</definedName>
    <definedName name="___T5" localSheetId="6" hidden="1">{"'Sheet1'!$L$16"}</definedName>
    <definedName name="___T5" localSheetId="4" hidden="1">{"'Sheet1'!$L$16"}</definedName>
    <definedName name="___T5" localSheetId="1" hidden="1">{"'Sheet1'!$L$16"}</definedName>
    <definedName name="___T5" localSheetId="3" hidden="1">{"'Sheet1'!$L$16"}</definedName>
    <definedName name="___T5" hidden="1">{"'Sheet1'!$L$16"}</definedName>
    <definedName name="___TM2" localSheetId="6" hidden="1">{"'Sheet1'!$L$16"}</definedName>
    <definedName name="___TM2" localSheetId="4" hidden="1">{"'Sheet1'!$L$16"}</definedName>
    <definedName name="___TM2" localSheetId="1" hidden="1">{"'Sheet1'!$L$16"}</definedName>
    <definedName name="___TM2" localSheetId="3" hidden="1">{"'Sheet1'!$L$16"}</definedName>
    <definedName name="___TM2" hidden="1">{"'Sheet1'!$L$16"}</definedName>
    <definedName name="___tt3" localSheetId="6" hidden="1">{"'Sheet1'!$L$16"}</definedName>
    <definedName name="___tt3" localSheetId="4" hidden="1">{"'Sheet1'!$L$16"}</definedName>
    <definedName name="___tt3" localSheetId="1" hidden="1">{"'Sheet1'!$L$16"}</definedName>
    <definedName name="___tt3" localSheetId="3" hidden="1">{"'Sheet1'!$L$16"}</definedName>
    <definedName name="___tt3" hidden="1">{"'Sheet1'!$L$16"}</definedName>
    <definedName name="___TT623" localSheetId="6" hidden="1">{"'Sheet1'!$L$16"}</definedName>
    <definedName name="___TT623" localSheetId="4" hidden="1">{"'Sheet1'!$L$16"}</definedName>
    <definedName name="___TT623" hidden="1">{"'Sheet1'!$L$16"}</definedName>
    <definedName name="___ttt1" localSheetId="6" hidden="1">{"'Sheet1'!$L$16"}</definedName>
    <definedName name="___ttt1" localSheetId="4" hidden="1">{"'Sheet1'!$L$16"}</definedName>
    <definedName name="___ttt1" hidden="1">{"'Sheet1'!$L$16"}</definedName>
    <definedName name="___vpt5">{"'Sheet1'!$L$16"}</definedName>
    <definedName name="___vpt6">{"'Sheet1'!$L$16"}</definedName>
    <definedName name="___xlfn.BAHTTEXT">#NAME?</definedName>
    <definedName name="__123Graph_D" localSheetId="4" hidden="1">#REF!</definedName>
    <definedName name="__123Graph_D" hidden="1">#REF!</definedName>
    <definedName name="__a1" localSheetId="6" hidden="1">{"'Sheet1'!$L$16"}</definedName>
    <definedName name="__a1" localSheetId="4" hidden="1">{"'Sheet1'!$L$16"}</definedName>
    <definedName name="__a1" localSheetId="1" hidden="1">{"'Sheet1'!$L$16"}</definedName>
    <definedName name="__a1" localSheetId="3" hidden="1">{"'Sheet1'!$L$16"}</definedName>
    <definedName name="__a1" hidden="1">{"'Sheet1'!$L$16"}</definedName>
    <definedName name="_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_a129" hidden="1">{"Offgrid",#N/A,FALSE,"OFFGRID";"Region",#N/A,FALSE,"REGION";"Offgrid -2",#N/A,FALSE,"OFFGRID";"WTP",#N/A,FALSE,"WTP";"WTP -2",#N/A,FALSE,"WTP";"Project",#N/A,FALSE,"PROJECT";"Summary -2",#N/A,FALSE,"SUMMARY"}</definedName>
    <definedName name="_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_a130" hidden="1">{"Offgrid",#N/A,FALSE,"OFFGRID";"Region",#N/A,FALSE,"REGION";"Offgrid -2",#N/A,FALSE,"OFFGRID";"WTP",#N/A,FALSE,"WTP";"WTP -2",#N/A,FALSE,"WTP";"Project",#N/A,FALSE,"PROJECT";"Summary -2",#N/A,FALSE,"SUMMARY"}</definedName>
    <definedName name="__a2" localSheetId="6" hidden="1">{"'Sheet1'!$L$16"}</definedName>
    <definedName name="__a2" localSheetId="4" hidden="1">{"'Sheet1'!$L$16"}</definedName>
    <definedName name="__a2" hidden="1">{"'Sheet1'!$L$16"}</definedName>
    <definedName name="__BG12">{"'Sheet1'!$L$16"}</definedName>
    <definedName name="__CN1">{"'Sheet1'!$L$16"}</definedName>
    <definedName name="__Count">9</definedName>
    <definedName name="__d1500" localSheetId="6" hidden="1">{"'Sheet1'!$L$16"}</definedName>
    <definedName name="__d1500" localSheetId="4" hidden="1">{"'Sheet1'!$L$16"}</definedName>
    <definedName name="__d1500" localSheetId="1" hidden="1">{"'Sheet1'!$L$16"}</definedName>
    <definedName name="__d1500" localSheetId="3" hidden="1">{"'Sheet1'!$L$16"}</definedName>
    <definedName name="__d1500" hidden="1">{"'Sheet1'!$L$16"}</definedName>
    <definedName name="__da2" localSheetId="6" hidden="1">{"'Sheet1'!$L$16"}</definedName>
    <definedName name="__da2" localSheetId="4" hidden="1">{"'Sheet1'!$L$16"}</definedName>
    <definedName name="__da2" hidden="1">{"'Sheet1'!$L$16"}</definedName>
    <definedName name="__FD12" localSheetId="6" hidden="1">{"'Sheet1'!$L$16"}</definedName>
    <definedName name="__FD12" localSheetId="4" hidden="1">{"'Sheet1'!$L$16"}</definedName>
    <definedName name="__FD12" localSheetId="1" hidden="1">{"'Sheet1'!$L$16"}</definedName>
    <definedName name="__FD12" localSheetId="3" hidden="1">{"'Sheet1'!$L$16"}</definedName>
    <definedName name="__FD12" hidden="1">{"'Sheet1'!$L$16"}</definedName>
    <definedName name="__Goi8" localSheetId="6" hidden="1">{"'Sheet1'!$L$16"}</definedName>
    <definedName name="__Goi8" localSheetId="4" hidden="1">{"'Sheet1'!$L$16"}</definedName>
    <definedName name="__Goi8" localSheetId="1" hidden="1">{"'Sheet1'!$L$16"}</definedName>
    <definedName name="__Goi8" localSheetId="3" hidden="1">{"'Sheet1'!$L$16"}</definedName>
    <definedName name="__Goi8" hidden="1">{"'Sheet1'!$L$16"}</definedName>
    <definedName name="__h1" localSheetId="4">{"'Sheet1'!$L$16"}</definedName>
    <definedName name="__h1" localSheetId="1" hidden="1">{"'Sheet1'!$L$16"}</definedName>
    <definedName name="__h1" hidden="1">{"'Sheet1'!$L$16"}</definedName>
    <definedName name="__hu1" localSheetId="4">{"'Sheet1'!$L$16"}</definedName>
    <definedName name="__hu1" localSheetId="1" hidden="1">{"'Sheet1'!$L$16"}</definedName>
    <definedName name="__hu1" hidden="1">{"'Sheet1'!$L$16"}</definedName>
    <definedName name="__hu2" localSheetId="4">{"'Sheet1'!$L$16"}</definedName>
    <definedName name="__hu2" localSheetId="1" hidden="1">{"'Sheet1'!$L$16"}</definedName>
    <definedName name="__hu2" hidden="1">{"'Sheet1'!$L$16"}</definedName>
    <definedName name="__hu5" localSheetId="4">{"'Sheet1'!$L$16"}</definedName>
    <definedName name="__hu5" localSheetId="1" hidden="1">{"'Sheet1'!$L$16"}</definedName>
    <definedName name="__hu5" hidden="1">{"'Sheet1'!$L$16"}</definedName>
    <definedName name="__hu6" localSheetId="4">{"'Sheet1'!$L$16"}</definedName>
    <definedName name="__hu6" localSheetId="1" hidden="1">{"'Sheet1'!$L$16"}</definedName>
    <definedName name="__hu6" hidden="1">{"'Sheet1'!$L$16"}</definedName>
    <definedName name="__hu7">{"'Sheet1'!$L$16"}</definedName>
    <definedName name="__huy1" localSheetId="6" hidden="1">{"'Sheet1'!$L$16"}</definedName>
    <definedName name="__huy1" localSheetId="4" hidden="1">{"'Sheet1'!$L$16"}</definedName>
    <definedName name="__huy1" hidden="1">{"'Sheet1'!$L$16"}</definedName>
    <definedName name="__huy2" localSheetId="6" hidden="1">{"'Sheet1'!$L$16"}</definedName>
    <definedName name="__huy2" localSheetId="4" hidden="1">{"'Sheet1'!$L$16"}</definedName>
    <definedName name="__huy2" hidden="1">{"'Sheet1'!$L$16"}</definedName>
    <definedName name="__IntlFixup" hidden="1">TRUE</definedName>
    <definedName name="__lan1" localSheetId="6" hidden="1">{#N/A,#N/A,TRUE,"BT M200 da 10x20"}</definedName>
    <definedName name="__lan1" localSheetId="4" hidden="1">{#N/A,#N/A,TRUE,"BT M200 da 10x20"}</definedName>
    <definedName name="__Lan1" localSheetId="1" hidden="1">{"'Sheet1'!$L$16"}</definedName>
    <definedName name="__lan1" localSheetId="3" hidden="1">{#N/A,#N/A,TRUE,"BT M200 da 10x20"}</definedName>
    <definedName name="__Lan1" hidden="1">{"'Sheet1'!$L$16"}</definedName>
    <definedName name="__Lan2" localSheetId="6" hidden="1">{"'Sheet1'!$L$16"}</definedName>
    <definedName name="__Lan2" localSheetId="4" hidden="1">{"'Sheet1'!$L$16"}</definedName>
    <definedName name="__Lan2" localSheetId="1" hidden="1">{"'Sheet1'!$L$16"}</definedName>
    <definedName name="__Lan2" localSheetId="3" hidden="1">{"'Sheet1'!$L$16"}</definedName>
    <definedName name="__Lan2" hidden="1">{"'Sheet1'!$L$16"}</definedName>
    <definedName name="__LAN3" localSheetId="6" hidden="1">{"'Sheet1'!$L$16"}</definedName>
    <definedName name="__LAN3" localSheetId="4" hidden="1">{"'Sheet1'!$L$16"}</definedName>
    <definedName name="__LAN3" localSheetId="1" hidden="1">{"'Sheet1'!$L$16"}</definedName>
    <definedName name="__LAN3" localSheetId="3" hidden="1">{"'Sheet1'!$L$16"}</definedName>
    <definedName name="__LAN3" hidden="1">{"'Sheet1'!$L$16"}</definedName>
    <definedName name="__ld2" localSheetId="1" hidden="1">{"'Sheet1'!$L$16"}</definedName>
    <definedName name="__ld2" hidden="1">{"'Sheet1'!$L$16"}</definedName>
    <definedName name="__M2" localSheetId="6" hidden="1">{"'Sheet1'!$L$16"}</definedName>
    <definedName name="__M2" localSheetId="4" hidden="1">{"'Sheet1'!$L$16"}</definedName>
    <definedName name="__M2" localSheetId="1" hidden="1">{"'Sheet1'!$L$16"}</definedName>
    <definedName name="__M2" localSheetId="3" hidden="1">{"'Sheet1'!$L$16"}</definedName>
    <definedName name="__M2" hidden="1">{"'Sheet1'!$L$16"}</definedName>
    <definedName name="__M36" hidden="1">{"'Sheet1'!$L$16"}</definedName>
    <definedName name="__m4" localSheetId="6" hidden="1">{"'Sheet1'!$L$16"}</definedName>
    <definedName name="__m4" localSheetId="4" hidden="1">{"'Sheet1'!$L$16"}</definedName>
    <definedName name="__m4" localSheetId="1" hidden="1">{"'Sheet1'!$L$16"}</definedName>
    <definedName name="__m4" localSheetId="3" hidden="1">{"'Sheet1'!$L$16"}</definedName>
    <definedName name="__m4" hidden="1">{"'Sheet1'!$L$16"}</definedName>
    <definedName name="__nso1" localSheetId="6" hidden="1">{"'Sheet1'!$L$16"}</definedName>
    <definedName name="__nso1" localSheetId="4" hidden="1">{"'Sheet1'!$L$16"}</definedName>
    <definedName name="__nso1" hidden="1">{"'Sheet1'!$L$16"}</definedName>
    <definedName name="__NSO2" localSheetId="6" hidden="1">{"'Sheet1'!$L$16"}</definedName>
    <definedName name="__NSO2" localSheetId="4" hidden="1">{"'Sheet1'!$L$16"}</definedName>
    <definedName name="__NSO2" localSheetId="1" hidden="1">{"'Sheet1'!$L$16"}</definedName>
    <definedName name="__NSO2" localSheetId="3" hidden="1">{"'Sheet1'!$L$16"}</definedName>
    <definedName name="__NSO2" hidden="1">{"'Sheet1'!$L$16"}</definedName>
    <definedName name="__PA3" localSheetId="4">{"'Sheet1'!$L$16"}</definedName>
    <definedName name="__PA3" localSheetId="1" hidden="1">{"'Sheet1'!$L$16"}</definedName>
    <definedName name="__PA3" hidden="1">{"'Sheet1'!$L$16"}</definedName>
    <definedName name="__SCL4" localSheetId="6" hidden="1">{"'Sheet1'!$L$16"}</definedName>
    <definedName name="__SCL4" localSheetId="4" hidden="1">{"'Sheet1'!$L$16"}</definedName>
    <definedName name="__SCL4" hidden="1">{"'Sheet1'!$L$16"}</definedName>
    <definedName name="__ss1" localSheetId="6" hidden="1">{0}</definedName>
    <definedName name="__ss1" localSheetId="4" hidden="1">{0}</definedName>
    <definedName name="__ss1" hidden="1">{0}</definedName>
    <definedName name="__ss3" localSheetId="6" hidden="1">{0,0,0,0;0,0,0,0;0,0,0,0;0,0,0,0;0,0,0,#VALUE!;FALSE,0,0,0;0,0,0,0}</definedName>
    <definedName name="__ss3" localSheetId="4" hidden="1">{0,0,0,0;0,0,0,0;0,0,0,0;0,0,0,0;0,0,0,#VALUE!;FALSE,0,0,0;0,0,0,0}</definedName>
    <definedName name="__ss3" hidden="1">{0,0,0,0;0,0,0,0;0,0,0,0;0,0,0,0;0,0,0,#VALUE!;FALSE,0,0,0;0,0,0,0}</definedName>
    <definedName name="__ss4" localSheetId="6" hidden="1">{0,0,0,0;0,0,0,0;0,0,0,0;0,0,0,0;0,0,0,0;0,0,0,0;0,0,0,0}</definedName>
    <definedName name="__ss4" localSheetId="4" hidden="1">{0,0,0,0;0,0,0,0;0,0,0,0;0,0,0,0;0,0,0,0;0,0,0,0;0,0,0,0}</definedName>
    <definedName name="__ss4" hidden="1">{0,0,0,0;0,0,0,0;0,0,0,0;0,0,0,0;0,0,0,0;0,0,0,0;0,0,0,0}</definedName>
    <definedName name="__T04" localSheetId="6" hidden="1">{#N/A,#N/A,FALSE,"CCTV"}</definedName>
    <definedName name="__T04" localSheetId="4" hidden="1">{#N/A,#N/A,FALSE,"CCTV"}</definedName>
    <definedName name="__T04" localSheetId="1" hidden="1">{#N/A,#N/A,FALSE,"CCTV"}</definedName>
    <definedName name="__T04" localSheetId="3" hidden="1">{#N/A,#N/A,FALSE,"CCTV"}</definedName>
    <definedName name="__T04" hidden="1">{#N/A,#N/A,FALSE,"CCTV"}</definedName>
    <definedName name="__T10">{"'Sheet1'!$L$16"}</definedName>
    <definedName name="__T2" localSheetId="6" hidden="1">{"'Sheet1'!$L$16"}</definedName>
    <definedName name="__T2" localSheetId="4" hidden="1">{"'Sheet1'!$L$16"}</definedName>
    <definedName name="__T2" localSheetId="1" hidden="1">{"'Sheet1'!$L$16"}</definedName>
    <definedName name="__T2" localSheetId="3" hidden="1">{"'Sheet1'!$L$16"}</definedName>
    <definedName name="__T2" hidden="1">{"'Sheet1'!$L$16"}</definedName>
    <definedName name="__T3" localSheetId="6" hidden="1">{"'Sheet1'!$L$16"}</definedName>
    <definedName name="__T3" localSheetId="4" hidden="1">{"'Sheet1'!$L$16"}</definedName>
    <definedName name="__T3" hidden="1">{"'Sheet1'!$L$16"}</definedName>
    <definedName name="__t4" localSheetId="6" hidden="1">{"'Sheet1'!$L$16"}</definedName>
    <definedName name="__t4" localSheetId="4" hidden="1">{"'Sheet1'!$L$16"}</definedName>
    <definedName name="__t4" localSheetId="1" hidden="1">{"'Sheet1'!$L$16"}</definedName>
    <definedName name="__t4" localSheetId="3" hidden="1">{"'Sheet1'!$L$16"}</definedName>
    <definedName name="__t4" hidden="1">{"'Sheet1'!$L$16"}</definedName>
    <definedName name="__T5" localSheetId="6" hidden="1">{"'Sheet1'!$L$16"}</definedName>
    <definedName name="__T5" localSheetId="4" hidden="1">{"'Sheet1'!$L$16"}</definedName>
    <definedName name="__T5" localSheetId="1" hidden="1">{"'Sheet1'!$L$16"}</definedName>
    <definedName name="__T5" localSheetId="3" hidden="1">{"'Sheet1'!$L$16"}</definedName>
    <definedName name="__T5" hidden="1">{"'Sheet1'!$L$16"}</definedName>
    <definedName name="__TB1">#REF!</definedName>
    <definedName name="__TM2" localSheetId="6" hidden="1">{"'Sheet1'!$L$16"}</definedName>
    <definedName name="__TM2" localSheetId="4" hidden="1">{"'Sheet1'!$L$16"}</definedName>
    <definedName name="__TM2" localSheetId="1" hidden="1">{"'Sheet1'!$L$16"}</definedName>
    <definedName name="__TM2" localSheetId="3" hidden="1">{"'Sheet1'!$L$16"}</definedName>
    <definedName name="__TM2" hidden="1">{"'Sheet1'!$L$16"}</definedName>
    <definedName name="__tt3" localSheetId="6" hidden="1">{"'Sheet1'!$L$16"}</definedName>
    <definedName name="__tt3" localSheetId="4" hidden="1">{"'Sheet1'!$L$16"}</definedName>
    <definedName name="__tt3" localSheetId="1" hidden="1">{"'Sheet1'!$L$16"}</definedName>
    <definedName name="__tt3" localSheetId="3" hidden="1">{"'Sheet1'!$L$16"}</definedName>
    <definedName name="__tt3" hidden="1">{"'Sheet1'!$L$16"}</definedName>
    <definedName name="__TT623" localSheetId="6" hidden="1">{"'Sheet1'!$L$16"}</definedName>
    <definedName name="__TT623" localSheetId="4" hidden="1">{"'Sheet1'!$L$16"}</definedName>
    <definedName name="__TT623" localSheetId="1" hidden="1">{"'Sheet1'!$L$16"}</definedName>
    <definedName name="__TT623" localSheetId="3" hidden="1">{"'Sheet1'!$L$16"}</definedName>
    <definedName name="__TT623" hidden="1">{"'Sheet1'!$L$16"}</definedName>
    <definedName name="__ttt1" localSheetId="6" hidden="1">{"'Sheet1'!$L$16"}</definedName>
    <definedName name="__ttt1" localSheetId="4" hidden="1">{"'Sheet1'!$L$16"}</definedName>
    <definedName name="__ttt1" hidden="1">{"'Sheet1'!$L$16"}</definedName>
    <definedName name="__xlfn.BAHTTEXT">#NAME?</definedName>
    <definedName name="_10__123Graph_Aｸﾞﾗﾌ_1">#REF!</definedName>
    <definedName name="_100__123Graph_Xｸﾞﾗﾌ_3">#REF!</definedName>
    <definedName name="_1000A01">NA()</definedName>
    <definedName name="_103__123Graph_X????_4">#REF!</definedName>
    <definedName name="_103__123Graph_Xｸﾞﾗﾌ_5">#REF!</definedName>
    <definedName name="_106__123Graph_Xｸﾞﾗﾌ_4">#REF!</definedName>
    <definedName name="_108__123Graph_X????_5">#REF!</definedName>
    <definedName name="_11__123Graph_Aｸﾞﾗﾌ_2">#REF!</definedName>
    <definedName name="_112__123Graph_Xｸﾞﾗﾌ_5">#REF!</definedName>
    <definedName name="_116__123Graph_Xｸﾞﾗﾌ_1">#REF!</definedName>
    <definedName name="_11a1_">{"'Sheet1'!$L$16"}</definedName>
    <definedName name="_12__123Graph_A????_2">#REF!</definedName>
    <definedName name="_12__123Graph_Aｸﾞﾗﾌ_3">#REF!</definedName>
    <definedName name="_12__123Graph_Xｸﾞﾗﾌ_1" localSheetId="4" hidden="1">#REF!</definedName>
    <definedName name="_12__123Graph_Xｸﾞﾗﾌ_1" hidden="1">#REF!</definedName>
    <definedName name="_124__123Graph_Xｸﾞﾗﾌ_2">#REF!</definedName>
    <definedName name="_13__123Graph_Aｸﾞﾗﾌ_4">#REF!</definedName>
    <definedName name="_13__123Graph_Xｸﾞﾗﾌ_2" localSheetId="4" hidden="1">#REF!</definedName>
    <definedName name="_13__123Graph_Xｸﾞﾗﾌ_2" hidden="1">#REF!</definedName>
    <definedName name="_132__123Graph_Xｸﾞﾗﾌ_3">#REF!</definedName>
    <definedName name="_14__123Graph_Aｸﾞﾗﾌ_5">#REF!</definedName>
    <definedName name="_14__123Graph_Xｸﾞﾗﾌ_3" localSheetId="4" hidden="1">#REF!</definedName>
    <definedName name="_14__123Graph_Xｸﾞﾗﾌ_3" hidden="1">#REF!</definedName>
    <definedName name="_140__123Graph_Xｸﾞﾗﾌ_4">#REF!</definedName>
    <definedName name="_148__123Graph_Xｸﾞﾗﾌ_5">#REF!</definedName>
    <definedName name="_15__123Graph_X????_1">#REF!</definedName>
    <definedName name="_15__123Graph_Xｸﾞﾗﾌ_4" localSheetId="4" hidden="1">#REF!</definedName>
    <definedName name="_15__123Graph_Xｸﾞﾗﾌ_4" hidden="1">#REF!</definedName>
    <definedName name="_16__123Graph_X????_2">#REF!</definedName>
    <definedName name="_16__123Graph_Xｸﾞﾗﾌ_5" localSheetId="4" hidden="1">#REF!</definedName>
    <definedName name="_16__123Graph_Xｸﾞﾗﾌ_5" hidden="1">#REF!</definedName>
    <definedName name="_17__123Graph_A????_1">#REF!</definedName>
    <definedName name="_17__123Graph_A????_3">#REF!</definedName>
    <definedName name="_17__123Graph_X????_3">#REF!</definedName>
    <definedName name="_17a1_">{"'Sheet1'!$L$16"}</definedName>
    <definedName name="_18__123Graph_X????_4">#REF!</definedName>
    <definedName name="_19__123Graph_X????_5">#REF!</definedName>
    <definedName name="_20__123Graph_Xｸﾞﾗﾌ_1">#REF!</definedName>
    <definedName name="_2078Document_array_1_1">{"Book1"}</definedName>
    <definedName name="_2079Document_array_5_1">{"Book1"}</definedName>
    <definedName name="_2080Document_array_6_1">{"Book1"}</definedName>
    <definedName name="_2081Document_array_6_2">{"Book1"}</definedName>
    <definedName name="_2082Document_array_7_1">{"Book1"}</definedName>
    <definedName name="_2083Document_array_8_1">{"Book1"}</definedName>
    <definedName name="_2084Document_array_8_2">{"Book1"}</definedName>
    <definedName name="_2085Document_array_9_1">{"Book1"}</definedName>
    <definedName name="_2086Document_array_9_2">{"Book1"}</definedName>
    <definedName name="_21__123Graph_A????_2">#REF!</definedName>
    <definedName name="_21__123Graph_Xｸﾞﾗﾌ_2">#REF!</definedName>
    <definedName name="_21P3_" localSheetId="6" hidden="1">{#N/A,#N/A,FALSE,"特殊室（ＢＱ表）"}</definedName>
    <definedName name="_21P3_" localSheetId="4" hidden="1">{#N/A,#N/A,FALSE,"特殊室（ＢＱ表）"}</definedName>
    <definedName name="_21P3_" hidden="1">{#N/A,#N/A,FALSE,"特殊室（ＢＱ表）"}</definedName>
    <definedName name="_22__123Graph_A????_4">#REF!</definedName>
    <definedName name="_22__123Graph_Xｸﾞﾗﾌ_3">#REF!</definedName>
    <definedName name="_23__123Graph_A????_1">#REF!</definedName>
    <definedName name="_23__123Graph_Xｸﾞﾗﾌ_4">#REF!</definedName>
    <definedName name="_24__123Graph_Xｸﾞﾗﾌ_5">#REF!</definedName>
    <definedName name="_25__123Graph_A????_3">#REF!</definedName>
    <definedName name="_27__123Graph_A????_5">#REF!</definedName>
    <definedName name="_28__123Graph_A????_2">#REF!</definedName>
    <definedName name="_29__123Graph_A????_4">#REF!</definedName>
    <definedName name="_2a1_">{"'Sheet1'!$L$16"}</definedName>
    <definedName name="_33__123Graph_A????_3">#REF!</definedName>
    <definedName name="_33__123Graph_A????_5">#REF!</definedName>
    <definedName name="_33__123Graph_Aｸﾞﾗﾌ_1">#REF!</definedName>
    <definedName name="_38__123Graph_A????_4">#REF!</definedName>
    <definedName name="_38__123Graph_Aｸﾞﾗﾌ_1">#REF!</definedName>
    <definedName name="_39__123Graph_Aｸﾞﾗﾌ_2">#REF!</definedName>
    <definedName name="_3a1_">{"'Sheet1'!$L$16"}</definedName>
    <definedName name="_4__123Graph_Aｸﾞﾗﾌ_1" localSheetId="4" hidden="1">#REF!</definedName>
    <definedName name="_4__123Graph_Aｸﾞﾗﾌ_1" hidden="1">#REF!</definedName>
    <definedName name="_40x4">5100</definedName>
    <definedName name="_43__123Graph_A????_5">#REF!</definedName>
    <definedName name="_43__123Graph_Aｸﾞﾗﾌ_2">#REF!</definedName>
    <definedName name="_45__123Graph_Aｸﾞﾗﾌ_3">#REF!</definedName>
    <definedName name="_48__123Graph_Aｸﾞﾗﾌ_3">#REF!</definedName>
    <definedName name="_5__123Graph_A????_1">#REF!</definedName>
    <definedName name="_5__123Graph_Aｸﾞﾗﾌ_2" localSheetId="4" hidden="1">#REF!</definedName>
    <definedName name="_5__123Graph_Aｸﾞﾗﾌ_2" hidden="1">#REF!</definedName>
    <definedName name="_5077PtichDTL_1_1">rate</definedName>
    <definedName name="_5078PtichDTL_5_1">rate</definedName>
    <definedName name="_5079PtichDTL_6_1">rate</definedName>
    <definedName name="_5080PtichDTL_6_2">rate</definedName>
    <definedName name="_5081PtichDTL_7_1">rate</definedName>
    <definedName name="_5082PtichDTL_8_1">rate</definedName>
    <definedName name="_5083PtichDTL_8_2">rate</definedName>
    <definedName name="_5084PtichDTL_9_1">rate_9</definedName>
    <definedName name="_5085PtichDTL_9_2">rate</definedName>
    <definedName name="_51__123Graph_Aｸﾞﾗﾌ_1">#REF!</definedName>
    <definedName name="_51__123Graph_Aｸﾞﾗﾌ_4">#REF!</definedName>
    <definedName name="_53__123Graph_Aｸﾞﾗﾌ_4">#REF!</definedName>
    <definedName name="_57__123Graph_Aｸﾞﾗﾌ_5">#REF!</definedName>
    <definedName name="_58__123Graph_Aｸﾞﾗﾌ_5">#REF!</definedName>
    <definedName name="_59__123Graph_Aｸﾞﾗﾌ_2">#REF!</definedName>
    <definedName name="_5a1_">{"'Sheet1'!$L$16"}</definedName>
    <definedName name="_6__123Graph_A????_2">#REF!</definedName>
    <definedName name="_6__123Graph_Aｸﾞﾗﾌ_3" localSheetId="4" hidden="1">#REF!</definedName>
    <definedName name="_6__123Graph_Aｸﾞﾗﾌ_3" hidden="1">#REF!</definedName>
    <definedName name="_62__123Graph_X????_1">#REF!</definedName>
    <definedName name="_66__123Graph_X????_2">#REF!</definedName>
    <definedName name="_67__123Graph_Aｸﾞﾗﾌ_3">#REF!</definedName>
    <definedName name="_67__123Graph_X????_2">#REF!</definedName>
    <definedName name="_7__123Graph_A????_1">#REF!</definedName>
    <definedName name="_7__123Graph_A????_3">#REF!</definedName>
    <definedName name="_7__123Graph_Aｸﾞﾗﾌ_4" localSheetId="4" hidden="1">#REF!</definedName>
    <definedName name="_7__123Graph_Aｸﾞﾗﾌ_4" hidden="1">#REF!</definedName>
    <definedName name="_70__123Graph_X????_3">#REF!</definedName>
    <definedName name="_72__123Graph_X????_3">#REF!</definedName>
    <definedName name="_74__123Graph_X????_4">#REF!</definedName>
    <definedName name="_75__123Graph_Aｸﾞﾗﾌ_4">#REF!</definedName>
    <definedName name="_77__123Graph_X????_4">#REF!</definedName>
    <definedName name="_78__123Graph_X????_5">#REF!</definedName>
    <definedName name="_7a1_">{"'Sheet1'!$L$16"}</definedName>
    <definedName name="_8__123Graph_A????_4">#REF!</definedName>
    <definedName name="_8__123Graph_Aｸﾞﾗﾌ_5" localSheetId="4" hidden="1">#REF!</definedName>
    <definedName name="_8__123Graph_Aｸﾞﾗﾌ_5" hidden="1">#REF!</definedName>
    <definedName name="_82__123Graph_X????_5">#REF!</definedName>
    <definedName name="_83__123Graph_Aｸﾞﾗﾌ_5">#REF!</definedName>
    <definedName name="_83__123Graph_Xｸﾞﾗﾌ_1">#REF!</definedName>
    <definedName name="_88__123Graph_X????_1">#REF!</definedName>
    <definedName name="_88__123Graph_Xｸﾞﾗﾌ_1">#REF!</definedName>
    <definedName name="_88__123Graph_Xｸﾞﾗﾌ_2">#REF!</definedName>
    <definedName name="_9__123Graph_A????_5">#REF!</definedName>
    <definedName name="_93__123Graph_X????_2">#REF!</definedName>
    <definedName name="_93__123Graph_Xｸﾞﾗﾌ_3">#REF!</definedName>
    <definedName name="_94__123Graph_Xｸﾞﾗﾌ_2">#REF!</definedName>
    <definedName name="_98__123Graph_X????_3">#REF!</definedName>
    <definedName name="_98__123Graph_Xｸﾞﾗﾌ_4">#REF!</definedName>
    <definedName name="_9a1_">{"'Sheet1'!$L$16"}</definedName>
    <definedName name="_a1" localSheetId="6" hidden="1">{"'Sheet1'!$L$16"}</definedName>
    <definedName name="_a1" localSheetId="4" hidden="1">{"'Sheet1'!$L$16"}</definedName>
    <definedName name="_a1" localSheetId="1" hidden="1">{"'Sheet1'!$L$16"}</definedName>
    <definedName name="_a1" localSheetId="3" hidden="1">{"'Sheet1'!$L$16"}</definedName>
    <definedName name="_a1" hidden="1">{"'Sheet1'!$L$16"}</definedName>
    <definedName name="_a129" localSheetId="6" hidden="1">{"Offgrid",#N/A,FALSE,"OFFGRID";"Region",#N/A,FALSE,"REGION";"Offgrid -2",#N/A,FALSE,"OFFGRID";"WTP",#N/A,FALSE,"WTP";"WTP -2",#N/A,FALSE,"WTP";"Project",#N/A,FALSE,"PROJECT";"Summary -2",#N/A,FALSE,"SUMMARY"}</definedName>
    <definedName name="_a129" localSheetId="4" hidden="1">{"Offgrid",#N/A,FALSE,"OFFGRID";"Region",#N/A,FALSE,"REGION";"Offgrid -2",#N/A,FALSE,"OFFGRID";"WTP",#N/A,FALSE,"WTP";"WTP -2",#N/A,FALSE,"WTP";"Project",#N/A,FALSE,"PROJECT";"Summary -2",#N/A,FALSE,"SUMMARY"}</definedName>
    <definedName name="_a129" localSheetId="1" hidden="1">{"Offgrid",#N/A,FALSE,"OFFGRID";"Region",#N/A,FALSE,"REGION";"Offgrid -2",#N/A,FALSE,"OFFGRID";"WTP",#N/A,FALSE,"WTP";"WTP -2",#N/A,FALSE,"WTP";"Project",#N/A,FALSE,"PROJECT";"Summary -2",#N/A,FALSE,"SUMMARY"}</definedName>
    <definedName name="_a129" localSheetId="3" hidden="1">{"Offgrid",#N/A,FALSE,"OFFGRID";"Region",#N/A,FALSE,"REGION";"Offgrid -2",#N/A,FALSE,"OFFGRID";"WTP",#N/A,FALSE,"WTP";"WTP -2",#N/A,FALSE,"WTP";"Project",#N/A,FALSE,"PROJECT";"Summary -2",#N/A,FALSE,"SUMMARY"}</definedName>
    <definedName name="_a129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6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4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1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3" hidden="1">{"Offgrid",#N/A,FALSE,"OFFGRID";"Region",#N/A,FALSE,"REGION";"Offgrid -2",#N/A,FALSE,"OFFGRID";"WTP",#N/A,FALSE,"WTP";"WTP -2",#N/A,FALSE,"WTP";"Project",#N/A,FALSE,"PROJECT";"Summary -2",#N/A,FALSE,"SUMMARY"}</definedName>
    <definedName name="_a130" hidden="1">{"Offgrid",#N/A,FALSE,"OFFGRID";"Region",#N/A,FALSE,"REGION";"Offgrid -2",#N/A,FALSE,"OFFGRID";"WTP",#N/A,FALSE,"WTP";"WTP -2",#N/A,FALSE,"WTP";"Project",#N/A,FALSE,"PROJECT";"Summary -2",#N/A,FALSE,"SUMMARY"}</definedName>
    <definedName name="_a2">{"'Sheet1'!$L$16"}</definedName>
    <definedName name="_b1">{"Thuxm2.xls","Sheet1"}</definedName>
    <definedName name="_BG12">{"'Sheet1'!$L$16"}</definedName>
    <definedName name="_bht6">{"'Sheet1'!$L$16"}</definedName>
    <definedName name="_Builtin155" hidden="1">#N/A</definedName>
    <definedName name="_CN1">{"'Sheet1'!$L$16"}</definedName>
    <definedName name="_Count">4</definedName>
    <definedName name="_d1500" localSheetId="4">{"'Sheet1'!$L$16"}</definedName>
    <definedName name="_d1500" localSheetId="1" hidden="1">{"'Sheet1'!$L$16"}</definedName>
    <definedName name="_d1500" hidden="1">{"'Sheet1'!$L$16"}</definedName>
    <definedName name="_da2" localSheetId="6" hidden="1">{"'Sheet1'!$L$16"}</definedName>
    <definedName name="_da2" localSheetId="4" hidden="1">{"'Sheet1'!$L$16"}</definedName>
    <definedName name="_da2" hidden="1">{"'Sheet1'!$L$16"}</definedName>
    <definedName name="_Dist_Bin" localSheetId="4" hidden="1">#REF!</definedName>
    <definedName name="_Dist_Bin" hidden="1">#REF!</definedName>
    <definedName name="_Dist_Values" localSheetId="4" hidden="1">#REF!</definedName>
    <definedName name="_Dist_Values" hidden="1">#REF!</definedName>
    <definedName name="_dt1">{"'Sheet1'!$L$16"}</definedName>
    <definedName name="_f5">{"'Sheet1'!$L$16"}</definedName>
    <definedName name="_FD12" localSheetId="6" hidden="1">{"'Sheet1'!$L$16"}</definedName>
    <definedName name="_FD12" localSheetId="4" hidden="1">{"'Sheet1'!$L$16"}</definedName>
    <definedName name="_FD12" localSheetId="1" hidden="1">{"'Sheet1'!$L$16"}</definedName>
    <definedName name="_FD12" localSheetId="3" hidden="1">{"'Sheet1'!$L$16"}</definedName>
    <definedName name="_FD12" hidden="1">{"'Sheet1'!$L$16"}</definedName>
    <definedName name="_Fill" localSheetId="0" hidden="1">#REF!</definedName>
    <definedName name="_Fill" localSheetId="1" hidden="1">#REF!</definedName>
    <definedName name="_Fill" hidden="1">#REF!</definedName>
    <definedName name="_Fill1">#REF!</definedName>
    <definedName name="_xlnm._FilterDatabase" localSheetId="6" hidden="1">'Chi tiet son ba'!$A$3:$K$54</definedName>
    <definedName name="_xlnm._FilterDatabase" localSheetId="4" hidden="1">'KL san go'!$A$2:$K$13</definedName>
    <definedName name="_xlnm._FilterDatabase" localSheetId="2" hidden="1">'Nội thất rời (mua)'!$A$6:$K$85</definedName>
    <definedName name="_xlnm._FilterDatabase" localSheetId="5" hidden="1">'Tran TC'!$A$7:$L$7</definedName>
    <definedName name="_xlnm._FilterDatabase" hidden="1">#REF!</definedName>
    <definedName name="_Goi8" localSheetId="6" hidden="1">{"'Sheet1'!$L$16"}</definedName>
    <definedName name="_Goi8" localSheetId="4" hidden="1">{"'Sheet1'!$L$16"}</definedName>
    <definedName name="_Goi8" localSheetId="1" hidden="1">{"'Sheet1'!$L$16"}</definedName>
    <definedName name="_Goi8" localSheetId="3" hidden="1">{"'Sheet1'!$L$16"}</definedName>
    <definedName name="_Goi8" hidden="1">{"'Sheet1'!$L$16"}</definedName>
    <definedName name="_h1" localSheetId="4">{"'Sheet1'!$L$16"}</definedName>
    <definedName name="_h1" localSheetId="1" hidden="1">{"'Sheet1'!$L$16"}</definedName>
    <definedName name="_h1" hidden="1">{"'Sheet1'!$L$16"}</definedName>
    <definedName name="_hsm2">1.1289</definedName>
    <definedName name="_hu1" localSheetId="4">{"'Sheet1'!$L$16"}</definedName>
    <definedName name="_hu1" localSheetId="1" hidden="1">{"'Sheet1'!$L$16"}</definedName>
    <definedName name="_hu1" hidden="1">{"'Sheet1'!$L$16"}</definedName>
    <definedName name="_hu2" localSheetId="4">{"'Sheet1'!$L$16"}</definedName>
    <definedName name="_hu2" localSheetId="1" hidden="1">{"'Sheet1'!$L$16"}</definedName>
    <definedName name="_hu2" hidden="1">{"'Sheet1'!$L$16"}</definedName>
    <definedName name="_hu5" localSheetId="4">{"'Sheet1'!$L$16"}</definedName>
    <definedName name="_hu5" localSheetId="1" hidden="1">{"'Sheet1'!$L$16"}</definedName>
    <definedName name="_hu5" hidden="1">{"'Sheet1'!$L$16"}</definedName>
    <definedName name="_hu6" localSheetId="4">{"'Sheet1'!$L$16"}</definedName>
    <definedName name="_hu6" localSheetId="1" hidden="1">{"'Sheet1'!$L$16"}</definedName>
    <definedName name="_hu6" hidden="1">{"'Sheet1'!$L$16"}</definedName>
    <definedName name="_hu7">{"'Sheet1'!$L$16"}</definedName>
    <definedName name="_huy1">{"'Sheet1'!$L$16"}</definedName>
    <definedName name="_huy2">{"'Sheet1'!$L$16"}</definedName>
    <definedName name="_Key1" localSheetId="0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hidden="1">#REF!</definedName>
    <definedName name="_KL10">{"Thuxm2.xls","Sheet1"}</definedName>
    <definedName name="_kl11">{"'Sheet1'!$L$16"}</definedName>
    <definedName name="_kl4">{"'Sheet1'!$L$16"}</definedName>
    <definedName name="_kl6">{"'Sheet1'!$L$16"}</definedName>
    <definedName name="_Lan1" localSheetId="4">{"'Sheet1'!$L$16"}</definedName>
    <definedName name="_Lan1" localSheetId="1" hidden="1">{"'Sheet1'!$L$16"}</definedName>
    <definedName name="_Lan1" hidden="1">{"'Sheet1'!$L$16"}</definedName>
    <definedName name="_Lan2" localSheetId="6" hidden="1">{"'Sheet1'!$L$16"}</definedName>
    <definedName name="_Lan2" localSheetId="4" hidden="1">{"'Sheet1'!$L$16"}</definedName>
    <definedName name="_Lan2" localSheetId="1" hidden="1">{"'Sheet1'!$L$16"}</definedName>
    <definedName name="_Lan2" localSheetId="3" hidden="1">{"'Sheet1'!$L$16"}</definedName>
    <definedName name="_Lan2" hidden="1">{"'Sheet1'!$L$16"}</definedName>
    <definedName name="_LAN3" localSheetId="6" hidden="1">{"'Sheet1'!$L$16"}</definedName>
    <definedName name="_LAN3" localSheetId="4" hidden="1">{"'Sheet1'!$L$16"}</definedName>
    <definedName name="_LAN3" localSheetId="1" hidden="1">{"'Sheet1'!$L$16"}</definedName>
    <definedName name="_LAN3" localSheetId="3" hidden="1">{"'Sheet1'!$L$16"}</definedName>
    <definedName name="_LAN3" hidden="1">{"'Sheet1'!$L$16"}</definedName>
    <definedName name="_ld2" localSheetId="4">{"'Sheet1'!$L$16"}</definedName>
    <definedName name="_ld2" localSheetId="1" hidden="1">{"'Sheet1'!$L$16"}</definedName>
    <definedName name="_ld2" hidden="1">{"'Sheet1'!$L$16"}</definedName>
    <definedName name="_M2" localSheetId="6" hidden="1">{"'Sheet1'!$L$16"}</definedName>
    <definedName name="_M2" localSheetId="4" hidden="1">{"'Sheet1'!$L$16"}</definedName>
    <definedName name="_M2" localSheetId="1" hidden="1">{"'Sheet1'!$L$16"}</definedName>
    <definedName name="_M2" localSheetId="3" hidden="1">{"'Sheet1'!$L$16"}</definedName>
    <definedName name="_M2" hidden="1">{"'Sheet1'!$L$16"}</definedName>
    <definedName name="_M36" hidden="1">{"'Sheet1'!$L$16"}</definedName>
    <definedName name="_m4" localSheetId="4">{"'Sheet1'!$L$16"}</definedName>
    <definedName name="_m4" localSheetId="1" hidden="1">{"'Sheet1'!$L$16"}</definedName>
    <definedName name="_m4" hidden="1">{"'Sheet1'!$L$16"}</definedName>
    <definedName name="_MCC012" localSheetId="1" hidden="1">{#N/A,#N/A,FALSE,"CCTV"}</definedName>
    <definedName name="_MCC012" hidden="1">{#N/A,#N/A,FALSE,"CCTV"}</definedName>
    <definedName name="_MCC3" localSheetId="1" hidden="1">{#N/A,#N/A,FALSE,"CCTV"}</definedName>
    <definedName name="_MCC3" hidden="1">{#N/A,#N/A,FALSE,"CCTV"}</definedName>
    <definedName name="_ne2">{"ÿÿÿÿÿ","DT cau tam Ha trinh 7.xls","DT cau tam Ha trinh 3.xls"}</definedName>
    <definedName name="_NO2" localSheetId="4" hidden="1">#REF!</definedName>
    <definedName name="_NO2" hidden="1">#REF!</definedName>
    <definedName name="_nso1" localSheetId="6" hidden="1">{"'Sheet1'!$L$16"}</definedName>
    <definedName name="_nso1" localSheetId="4" hidden="1">{"'Sheet1'!$L$16"}</definedName>
    <definedName name="_nso1" hidden="1">{"'Sheet1'!$L$16"}</definedName>
    <definedName name="_NSO2" localSheetId="6" hidden="1">{"'Sheet1'!$L$16"}</definedName>
    <definedName name="_NSO2" localSheetId="4" hidden="1">{"'Sheet1'!$L$16"}</definedName>
    <definedName name="_NSO2" localSheetId="1" hidden="1">{"'Sheet1'!$L$16"}</definedName>
    <definedName name="_NSO2" localSheetId="3" hidden="1">{"'Sheet1'!$L$16"}</definedName>
    <definedName name="_NSO2" hidden="1">{"'Sheet1'!$L$16"}</definedName>
    <definedName name="_Order1" hidden="1">255</definedName>
    <definedName name="_Order2" hidden="1">255</definedName>
    <definedName name="_PA3" localSheetId="6" hidden="1">{"'Sheet1'!$L$16"}</definedName>
    <definedName name="_PA3" localSheetId="4" hidden="1">{"'Sheet1'!$L$16"}</definedName>
    <definedName name="_PA3" localSheetId="1" hidden="1">{"'Sheet1'!$L$16"}</definedName>
    <definedName name="_PA3" localSheetId="3" hidden="1">{"'Sheet1'!$L$16"}</definedName>
    <definedName name="_PA3" hidden="1">{"'Sheet1'!$L$16"}</definedName>
    <definedName name="_Parse_Out" localSheetId="4" hidden="1">#REF!</definedName>
    <definedName name="_Parse_Out" hidden="1">#REF!</definedName>
    <definedName name="_PPP3" localSheetId="6" hidden="1">{#N/A,#N/A,FALSE,"特殊室（ＢＱ表）"}</definedName>
    <definedName name="_PPP3" localSheetId="4" hidden="1">{#N/A,#N/A,FALSE,"特殊室（ＢＱ表）"}</definedName>
    <definedName name="_PPP3" hidden="1">{#N/A,#N/A,FALSE,"特殊室（ＢＱ表）"}</definedName>
    <definedName name="_PPP33" localSheetId="6" hidden="1">{#N/A,#N/A,FALSE,"特殊室（ＢＱ表）"}</definedName>
    <definedName name="_PPP33" localSheetId="4" hidden="1">{#N/A,#N/A,FALSE,"特殊室（ＢＱ表）"}</definedName>
    <definedName name="_PPP33" hidden="1">{#N/A,#N/A,FALSE,"特殊室（ＢＱ表）"}</definedName>
    <definedName name="_ppp34" localSheetId="6" hidden="1">{#N/A,#N/A,FALSE,"特殊室（ＢＱ表）"}</definedName>
    <definedName name="_ppp34" localSheetId="4" hidden="1">{#N/A,#N/A,FALSE,"特殊室（ＢＱ表）"}</definedName>
    <definedName name="_ppp34" hidden="1">{#N/A,#N/A,FALSE,"特殊室（ＢＱ表）"}</definedName>
    <definedName name="_ppp3444" localSheetId="6" hidden="1">{#N/A,#N/A,FALSE,"特殊室（ＢＱ表）"}</definedName>
    <definedName name="_ppp3444" localSheetId="4" hidden="1">{#N/A,#N/A,FALSE,"特殊室（ＢＱ表）"}</definedName>
    <definedName name="_ppp3444" hidden="1">{#N/A,#N/A,FALSE,"特殊室（ＢＱ表）"}</definedName>
    <definedName name="_Regression_Int" hidden="1">1</definedName>
    <definedName name="_REV1" localSheetId="6" hidden="1">{#N/A,#N/A,TRUE,"Str.";#N/A,#N/A,TRUE,"Steel &amp; Roof";#N/A,#N/A,TRUE,"Arc.";#N/A,#N/A,TRUE,"Preliminary";#N/A,#N/A,TRUE,"Sum_Prelim"}</definedName>
    <definedName name="_REV1" localSheetId="4" hidden="1">{#N/A,#N/A,TRUE,"Str.";#N/A,#N/A,TRUE,"Steel &amp; Roof";#N/A,#N/A,TRUE,"Arc.";#N/A,#N/A,TRUE,"Preliminary";#N/A,#N/A,TRUE,"Sum_Prelim"}</definedName>
    <definedName name="_REV1" hidden="1">{#N/A,#N/A,TRUE,"Str.";#N/A,#N/A,TRUE,"Steel &amp; Roof";#N/A,#N/A,TRUE,"Arc.";#N/A,#N/A,TRUE,"Preliminary";#N/A,#N/A,TRUE,"Sum_Prelim"}</definedName>
    <definedName name="_SCL4" localSheetId="6" hidden="1">{"'Sheet1'!$L$16"}</definedName>
    <definedName name="_SCL4" localSheetId="4" hidden="1">{"'Sheet1'!$L$16"}</definedName>
    <definedName name="_SCL4" hidden="1">{"'Sheet1'!$L$16"}</definedName>
    <definedName name="_Sort" localSheetId="0" hidden="1">#REF!</definedName>
    <definedName name="_Sort" localSheetId="1" hidden="1">#REF!</definedName>
    <definedName name="_Sort" hidden="1">#REF!</definedName>
    <definedName name="_Sortmoi" localSheetId="0" hidden="1">#REF!</definedName>
    <definedName name="_Sortmoi" localSheetId="1" hidden="1">#REF!</definedName>
    <definedName name="_Sortmoi" hidden="1">#REF!</definedName>
    <definedName name="_ss1" localSheetId="6" hidden="1">{0}</definedName>
    <definedName name="_ss1" localSheetId="4" hidden="1">{0}</definedName>
    <definedName name="_ss1" localSheetId="1" hidden="1">{0}</definedName>
    <definedName name="_ss1" localSheetId="3" hidden="1">{0}</definedName>
    <definedName name="_ss1" hidden="1">{0}</definedName>
    <definedName name="_ss3" localSheetId="6" hidden="1">{0,0,0,0;0,0,0,0;0,0,0,0;0,0,0,0;0,0,0,#VALUE!;FALSE,0,0,0;0,0,0,0}</definedName>
    <definedName name="_ss3" localSheetId="4" hidden="1">{0,0,0,0;0,0,0,0;0,0,0,0;0,0,0,0;0,0,0,#VALUE!;FALSE,0,0,0;0,0,0,0}</definedName>
    <definedName name="_ss3" localSheetId="1" hidden="1">{0,0,0,0;0,0,0,0;0,0,0,0;0,0,0,0;0,0,0,#VALUE!;FALSE,0,0,0;0,0,0,0}</definedName>
    <definedName name="_ss3" localSheetId="3" hidden="1">{0,0,0,0;0,0,0,0;0,0,0,0;0,0,0,0;0,0,0,#VALUE!;FALSE,0,0,0;0,0,0,0}</definedName>
    <definedName name="_ss3" hidden="1">{0,0,0,0;0,0,0,0;0,0,0,0;0,0,0,0;0,0,0,#VALUE!;FALSE,0,0,0;0,0,0,0}</definedName>
    <definedName name="_ss4" localSheetId="6" hidden="1">{0,0,0,0;0,0,0,0;0,0,0,0;0,0,0,0;0,0,0,0;0,0,0,0;0,0,0,0}</definedName>
    <definedName name="_ss4" localSheetId="4" hidden="1">{0,0,0,0;0,0,0,0;0,0,0,0;0,0,0,0;0,0,0,0;0,0,0,0;0,0,0,0}</definedName>
    <definedName name="_ss4" localSheetId="1" hidden="1">{0,0,0,0;0,0,0,0;0,0,0,0;0,0,0,0;0,0,0,0;0,0,0,0;0,0,0,0}</definedName>
    <definedName name="_ss4" localSheetId="3" hidden="1">{0,0,0,0;0,0,0,0;0,0,0,0;0,0,0,0;0,0,0,0;0,0,0,0;0,0,0,0}</definedName>
    <definedName name="_ss4" hidden="1">{0,0,0,0;0,0,0,0;0,0,0,0;0,0,0,0;0,0,0,0;0,0,0,0;0,0,0,0}</definedName>
    <definedName name="_sxt5">{"'Sheet1'!$L$16"}</definedName>
    <definedName name="_T04" localSheetId="6" hidden="1">{#N/A,#N/A,FALSE,"CCTV"}</definedName>
    <definedName name="_T04" localSheetId="4" hidden="1">{#N/A,#N/A,FALSE,"CCTV"}</definedName>
    <definedName name="_T04" localSheetId="1" hidden="1">{#N/A,#N/A,FALSE,"CCTV"}</definedName>
    <definedName name="_T04" localSheetId="3" hidden="1">{#N/A,#N/A,FALSE,"CCTV"}</definedName>
    <definedName name="_T04" hidden="1">{#N/A,#N/A,FALSE,"CCTV"}</definedName>
    <definedName name="_t1">{"Thuxm2.xls","Sheet1"}</definedName>
    <definedName name="_T10">{"'Sheet1'!$L$16"}</definedName>
    <definedName name="_T2" localSheetId="4">{"'Sheet1'!$L$16"}</definedName>
    <definedName name="_T2" localSheetId="1" hidden="1">{"'Sheet1'!$L$16"}</definedName>
    <definedName name="_T2" hidden="1">{"'Sheet1'!$L$16"}</definedName>
    <definedName name="_T3" localSheetId="6" hidden="1">{"'Sheet1'!$L$16"}</definedName>
    <definedName name="_T3" localSheetId="4" hidden="1">{"'Sheet1'!$L$16"}</definedName>
    <definedName name="_T3" hidden="1">{"'Sheet1'!$L$16"}</definedName>
    <definedName name="_t4" localSheetId="6" hidden="1">{"'Sheet1'!$L$16"}</definedName>
    <definedName name="_t4" localSheetId="4" hidden="1">{"'Sheet1'!$L$16"}</definedName>
    <definedName name="_t4" localSheetId="1" hidden="1">{"'Sheet1'!$L$16"}</definedName>
    <definedName name="_t4" localSheetId="3" hidden="1">{"'Sheet1'!$L$16"}</definedName>
    <definedName name="_t4" hidden="1">{"'Sheet1'!$L$16"}</definedName>
    <definedName name="_T5" localSheetId="6" hidden="1">{"'Sheet1'!$L$16"}</definedName>
    <definedName name="_T5" localSheetId="4" hidden="1">{"'Sheet1'!$L$16"}</definedName>
    <definedName name="_T5" localSheetId="1" hidden="1">{"'Sheet1'!$L$16"}</definedName>
    <definedName name="_T5" localSheetId="3" hidden="1">{"'Sheet1'!$L$16"}</definedName>
    <definedName name="_T5" hidden="1">{"'Sheet1'!$L$16"}</definedName>
    <definedName name="_t9">{"'Sheet1'!$L$16"}</definedName>
    <definedName name="_Table1_In1" localSheetId="4" hidden="1">#REF!</definedName>
    <definedName name="_Table1_In1" hidden="1">#REF!</definedName>
    <definedName name="_Table1_Out" localSheetId="4" hidden="1">#REF!</definedName>
    <definedName name="_Table1_Out" hidden="1">#REF!</definedName>
    <definedName name="_TB1">#REF!</definedName>
    <definedName name="_TH1">{"'Sheet1'!$L$16"}</definedName>
    <definedName name="_thu2">{"Thuxm2.xls","Sheet1"}</definedName>
    <definedName name="_TM2" localSheetId="6" hidden="1">{"'Sheet1'!$L$16"}</definedName>
    <definedName name="_TM2" localSheetId="4" hidden="1">{"'Sheet1'!$L$16"}</definedName>
    <definedName name="_TM2" localSheetId="1" hidden="1">{"'Sheet1'!$L$16"}</definedName>
    <definedName name="_TM2" localSheetId="3" hidden="1">{"'Sheet1'!$L$16"}</definedName>
    <definedName name="_TM2" hidden="1">{"'Sheet1'!$L$16"}</definedName>
    <definedName name="_tt3" localSheetId="4">{"'Sheet1'!$L$16"}</definedName>
    <definedName name="_tt3" localSheetId="1" hidden="1">{"'Sheet1'!$L$16"}</definedName>
    <definedName name="_tt3" hidden="1">{"'Sheet1'!$L$16"}</definedName>
    <definedName name="_TT623" localSheetId="6" hidden="1">{"'Sheet1'!$L$16"}</definedName>
    <definedName name="_TT623" localSheetId="4" hidden="1">{"'Sheet1'!$L$16"}</definedName>
    <definedName name="_TT623" localSheetId="1" hidden="1">{"'Sheet1'!$L$16"}</definedName>
    <definedName name="_TT623" localSheetId="3" hidden="1">{"'Sheet1'!$L$16"}</definedName>
    <definedName name="_TT623" hidden="1">{"'Sheet1'!$L$16"}</definedName>
    <definedName name="_ttt1" localSheetId="6" hidden="1">{"'Sheet1'!$L$16"}</definedName>
    <definedName name="_ttt1" localSheetId="4" hidden="1">{"'Sheet1'!$L$16"}</definedName>
    <definedName name="_ttt1" hidden="1">{"'Sheet1'!$L$16"}</definedName>
    <definedName name="_vl1">{"'Sheet1'!$L$16"}</definedName>
    <definedName name="_vpt5">{"'Sheet1'!$L$16"}</definedName>
    <definedName name="_vpt6">{"'Sheet1'!$L$16"}</definedName>
    <definedName name="_VT3">{"'Sheet1'!$L$16"}</definedName>
    <definedName name="a">#REF!</definedName>
    <definedName name="â">{"'Sheet1'!$L$16"}</definedName>
    <definedName name="A01_">NA()</definedName>
    <definedName name="A01AC">NA()</definedName>
    <definedName name="A01CAT">NA()</definedName>
    <definedName name="A01CODE">NA()</definedName>
    <definedName name="A01DATA">NA()</definedName>
    <definedName name="A01MI">NA()</definedName>
    <definedName name="A01TO">NA()</definedName>
    <definedName name="a129_xoa" localSheetId="6" hidden="1">{"Offgrid",#N/A,FALSE,"OFFGRID";"Region",#N/A,FALSE,"REGION";"Offgrid -2",#N/A,FALSE,"OFFGRID";"WTP",#N/A,FALSE,"WTP";"WTP -2",#N/A,FALSE,"WTP";"Project",#N/A,FALSE,"PROJECT";"Summary -2",#N/A,FALSE,"SUMMARY"}</definedName>
    <definedName name="a129_xoa" localSheetId="4" hidden="1">{"Offgrid",#N/A,FALSE,"OFFGRID";"Region",#N/A,FALSE,"REGION";"Offgrid -2",#N/A,FALSE,"OFFGRID";"WTP",#N/A,FALSE,"WTP";"WTP -2",#N/A,FALSE,"WTP";"Project",#N/A,FALSE,"PROJECT";"Summary -2",#N/A,FALSE,"SUMMARY"}</definedName>
    <definedName name="a129_xoa" localSheetId="1" hidden="1">{"Offgrid",#N/A,FALSE,"OFFGRID";"Region",#N/A,FALSE,"REGION";"Offgrid -2",#N/A,FALSE,"OFFGRID";"WTP",#N/A,FALSE,"WTP";"WTP -2",#N/A,FALSE,"WTP";"Project",#N/A,FALSE,"PROJECT";"Summary -2",#N/A,FALSE,"SUMMARY"}</definedName>
    <definedName name="a129_xoa" localSheetId="3" hidden="1">{"Offgrid",#N/A,FALSE,"OFFGRID";"Region",#N/A,FALSE,"REGION";"Offgrid -2",#N/A,FALSE,"OFFGRID";"WTP",#N/A,FALSE,"WTP";"WTP -2",#N/A,FALSE,"WTP";"Project",#N/A,FALSE,"PROJECT";"Summary -2",#N/A,FALSE,"SUMMARY"}</definedName>
    <definedName name="a129_xoa" hidden="1">{"Offgrid",#N/A,FALSE,"OFFGRID";"Region",#N/A,FALSE,"REGION";"Offgrid -2",#N/A,FALSE,"OFFGRID";"WTP",#N/A,FALSE,"WTP";"WTP -2",#N/A,FALSE,"WTP";"Project",#N/A,FALSE,"PROJECT";"Summary -2",#N/A,FALSE,"SUMMARY"}</definedName>
    <definedName name="a130_xoa" localSheetId="6" hidden="1">{"Offgrid",#N/A,FALSE,"OFFGRID";"Region",#N/A,FALSE,"REGION";"Offgrid -2",#N/A,FALSE,"OFFGRID";"WTP",#N/A,FALSE,"WTP";"WTP -2",#N/A,FALSE,"WTP";"Project",#N/A,FALSE,"PROJECT";"Summary -2",#N/A,FALSE,"SUMMARY"}</definedName>
    <definedName name="a130_xoa" localSheetId="4" hidden="1">{"Offgrid",#N/A,FALSE,"OFFGRID";"Region",#N/A,FALSE,"REGION";"Offgrid -2",#N/A,FALSE,"OFFGRID";"WTP",#N/A,FALSE,"WTP";"WTP -2",#N/A,FALSE,"WTP";"Project",#N/A,FALSE,"PROJECT";"Summary -2",#N/A,FALSE,"SUMMARY"}</definedName>
    <definedName name="a130_xoa" localSheetId="1" hidden="1">{"Offgrid",#N/A,FALSE,"OFFGRID";"Region",#N/A,FALSE,"REGION";"Offgrid -2",#N/A,FALSE,"OFFGRID";"WTP",#N/A,FALSE,"WTP";"WTP -2",#N/A,FALSE,"WTP";"Project",#N/A,FALSE,"PROJECT";"Summary -2",#N/A,FALSE,"SUMMARY"}</definedName>
    <definedName name="a130_xoa" localSheetId="3" hidden="1">{"Offgrid",#N/A,FALSE,"OFFGRID";"Region",#N/A,FALSE,"REGION";"Offgrid -2",#N/A,FALSE,"OFFGRID";"WTP",#N/A,FALSE,"WTP";"WTP -2",#N/A,FALSE,"WTP";"Project",#N/A,FALSE,"PROJECT";"Summary -2",#N/A,FALSE,"SUMMARY"}</definedName>
    <definedName name="a130_xoa" hidden="1">{"Offgrid",#N/A,FALSE,"OFFGRID";"Region",#N/A,FALSE,"REGION";"Offgrid -2",#N/A,FALSE,"OFFGRID";"WTP",#N/A,FALSE,"WTP";"WTP -2",#N/A,FALSE,"WTP";"Project",#N/A,FALSE,"PROJECT";"Summary -2",#N/A,FALSE,"SUMMARY"}</definedName>
    <definedName name="a1moi" localSheetId="6" hidden="1">{"'Sheet1'!$L$16"}</definedName>
    <definedName name="a1moi" localSheetId="4" hidden="1">{"'Sheet1'!$L$16"}</definedName>
    <definedName name="a1moi" localSheetId="1" hidden="1">{"'Sheet1'!$L$16"}</definedName>
    <definedName name="a1moi" localSheetId="3" hidden="1">{"'Sheet1'!$L$16"}</definedName>
    <definedName name="a1moi" hidden="1">{"'Sheet1'!$L$16"}</definedName>
    <definedName name="aaa">"기술자료"</definedName>
    <definedName name="aasasas">{"'Sheet1'!$L$16"}</definedName>
    <definedName name="ab">#REF!</definedName>
    <definedName name="AccessDatabase" localSheetId="6" hidden="1">"C:\My Documents\LeBinh\Xls\VP Cong ty\FORM.mdb"</definedName>
    <definedName name="AccessDatabase" localSheetId="4" hidden="1">"C:\My Documents\LeBinh\Xls\VP Cong ty\FORM.mdb"</definedName>
    <definedName name="AccessDatabase" localSheetId="3" hidden="1">"C:\My Documents\LeBinh\Xls\VP Cong ty\FORM.mdb"</definedName>
    <definedName name="AccessDatabase" hidden="1">"C:\My Documents\HAU\Danhsach\List Cpn.mdb"</definedName>
    <definedName name="Acell">INDIRECT(ADDRESS(ROW(),COLUMN()))</definedName>
    <definedName name="ACMV">{"'Sheet1'!$L$16"}</definedName>
    <definedName name="AD">#REF!</definedName>
    <definedName name="adđ" localSheetId="6" hidden="1">{"'Sheet1'!$L$16"}</definedName>
    <definedName name="adđ" localSheetId="4" hidden="1">{"'Sheet1'!$L$16"}</definedName>
    <definedName name="adđ" hidden="1">{"'Sheet1'!$L$16"}</definedName>
    <definedName name="ae">{"'Sheet1'!$L$16"}</definedName>
    <definedName name="aer">#REF!,#REF!</definedName>
    <definedName name="afaf" localSheetId="6" hidden="1">{#N/A,#N/A,FALSE,"Chi tiÆt"}</definedName>
    <definedName name="afaf" localSheetId="4" hidden="1">{#N/A,#N/A,FALSE,"Chi tiÆt"}</definedName>
    <definedName name="afaf" hidden="1">{#N/A,#N/A,FALSE,"Chi tiÆt"}</definedName>
    <definedName name="afasfsagfas">{#N/A,#N/A,FALSE,"Chi tiÆt"}</definedName>
    <definedName name="afff" localSheetId="6" hidden="1">{"'Sheet1'!$L$16"}</definedName>
    <definedName name="afff" localSheetId="4" hidden="1">{"'Sheet1'!$L$16"}</definedName>
    <definedName name="afff" hidden="1">{"'Sheet1'!$L$16"}</definedName>
    <definedName name="ahah" localSheetId="6" hidden="1">{"'Sheet1'!$L$16"}</definedName>
    <definedName name="ahah" localSheetId="4" hidden="1">{"'Sheet1'!$L$16"}</definedName>
    <definedName name="ahah" hidden="1">{"'Sheet1'!$L$16"}</definedName>
    <definedName name="ahajdks" localSheetId="6" hidden="1">{"'Sheet1'!$L$16"}</definedName>
    <definedName name="ahajdks" localSheetId="4" hidden="1">{"'Sheet1'!$L$16"}</definedName>
    <definedName name="ahajdks" hidden="1">{"'Sheet1'!$L$16"}</definedName>
    <definedName name="ALPIN">NA()</definedName>
    <definedName name="ALPJYOU">NA()</definedName>
    <definedName name="ALPTOI">NA()</definedName>
    <definedName name="anh" localSheetId="6" hidden="1">#REF!</definedName>
    <definedName name="anh" localSheetId="4" hidden="1">#REF!</definedName>
    <definedName name="anh" localSheetId="1" hidden="1">{"'Sheet1'!$L$16"}</definedName>
    <definedName name="anh" localSheetId="3" hidden="1">#REF!</definedName>
    <definedName name="anh" hidden="1">{"'Sheet1'!$L$16"}</definedName>
    <definedName name="anscount" hidden="1">1</definedName>
    <definedName name="Antoan">{"'Sheet1'!$L$16"}</definedName>
    <definedName name="AS2DocOpenMode" hidden="1">"AS2DocumentEdit"</definedName>
    <definedName name="AS2HasNoAutoHeaderFooter">" "</definedName>
    <definedName name="AS2ReportLS">1</definedName>
    <definedName name="AS2StaticLS">#REF!</definedName>
    <definedName name="AS2SyncStepLS">0</definedName>
    <definedName name="AS2TickmarkLS">#REF!</definedName>
    <definedName name="AS2VersionLS">300</definedName>
    <definedName name="asdffgggh" localSheetId="1" hidden="1">{"'Sheet1'!$L$16"}</definedName>
    <definedName name="asdffgggh" hidden="1">{"'Sheet1'!$L$16"}</definedName>
    <definedName name="asf">{"'Sheet1'!$L$16"}</definedName>
    <definedName name="asssss">{"'Sheet1'!$L$16"}</definedName>
    <definedName name="atdakdh" localSheetId="4" hidden="1">#REF!</definedName>
    <definedName name="atdakdh" hidden="1">#REF!</definedName>
    <definedName name="ATGT" localSheetId="6" hidden="1">{"'Sheet1'!$L$16"}</definedName>
    <definedName name="ATGT" localSheetId="4" hidden="1">{"'Sheet1'!$L$16"}</definedName>
    <definedName name="ATGT" hidden="1">{"'Sheet1'!$L$16"}</definedName>
    <definedName name="atien1" localSheetId="6" hidden="1">{"'Sheet1'!$L$16"}</definedName>
    <definedName name="atien1" localSheetId="4" hidden="1">{"'Sheet1'!$L$16"}</definedName>
    <definedName name="atien1" hidden="1">{"'Sheet1'!$L$16"}</definedName>
    <definedName name="aù" localSheetId="1" hidden="1">{"'Sheet1'!$L$16"}</definedName>
    <definedName name="aù" hidden="1">{"'Sheet1'!$L$16"}</definedName>
    <definedName name="Avl">#REF!</definedName>
    <definedName name="awegw" localSheetId="6" hidden="1">{#N/A,#N/A,TRUE,"BT M200 da 10x20"}</definedName>
    <definedName name="awegw" localSheetId="4" hidden="1">{#N/A,#N/A,TRUE,"BT M200 da 10x20"}</definedName>
    <definedName name="awegw" hidden="1">{#N/A,#N/A,TRUE,"BT M200 da 10x20"}</definedName>
    <definedName name="b" localSheetId="4" hidden="1">#REF!</definedName>
    <definedName name="b" hidden="1">#REF!</definedName>
    <definedName name="B_VND">0.05</definedName>
    <definedName name="B_YEN">0.1</definedName>
    <definedName name="BangChu">#REF!</definedName>
    <definedName name="banQL" localSheetId="4">{"'Sheet1'!$L$16"}</definedName>
    <definedName name="banQL" localSheetId="1" hidden="1">{"'Sheet1'!$L$16"}</definedName>
    <definedName name="banQL" hidden="1">{"'Sheet1'!$L$16"}</definedName>
    <definedName name="BBB">{"'Sheet1'!$L$16"}</definedName>
    <definedName name="ｂｂｂ">{"'Sheet1'!$L$16"}</definedName>
    <definedName name="ｂｂｂｂ">{"'Sheet1'!$L$16"}</definedName>
    <definedName name="ｂｂｂｂｂ">{"'Sheet1'!$L$16"}</definedName>
    <definedName name="BBBG">{"'Sheet1'!$L$16"}</definedName>
    <definedName name="BBKK">{"'Sheet1'!$L$16"}</definedName>
    <definedName name="bc" localSheetId="4">{"'Sheet1'!$L$16"}</definedName>
    <definedName name="bc" localSheetId="1" hidden="1">{"'Sheet1'!$L$16"}</definedName>
    <definedName name="bc" hidden="1">{"'Sheet1'!$L$16"}</definedName>
    <definedName name="bcb" localSheetId="6" hidden="1">{"'Sheet1'!$L$16"}</definedName>
    <definedName name="bcb" localSheetId="4" hidden="1">{"'Sheet1'!$L$16"}</definedName>
    <definedName name="bcb" hidden="1">{"'Sheet1'!$L$16"}</definedName>
    <definedName name="bcktktbtg">#REF!</definedName>
    <definedName name="bcktktx">#REF!</definedName>
    <definedName name="bcktkty1">#REF!</definedName>
    <definedName name="bcktkty2">#REF!</definedName>
    <definedName name="bcktkty3">#REF!</definedName>
    <definedName name="bcktkty4">#REF!</definedName>
    <definedName name="bcktkty5">#REF!</definedName>
    <definedName name="BCTQ" localSheetId="4">{"'Sheet1'!$L$16"}</definedName>
    <definedName name="BCTQ" localSheetId="1" hidden="1">{"'Sheet1'!$L$16"}</definedName>
    <definedName name="BCTQ" hidden="1">{"'Sheet1'!$L$16"}</definedName>
    <definedName name="bdd">1.5</definedName>
    <definedName name="bdv">{"'Sheet1'!$L$16"}</definedName>
    <definedName name="bemai" localSheetId="6" hidden="1">{"'Sheet1'!$L$16"}</definedName>
    <definedName name="bemai" localSheetId="4" hidden="1">{"'Sheet1'!$L$16"}</definedName>
    <definedName name="bemai" localSheetId="1" hidden="1">{"'Sheet1'!$L$16"}</definedName>
    <definedName name="bemai" localSheetId="3" hidden="1">{"'Sheet1'!$L$16"}</definedName>
    <definedName name="bemai" hidden="1">{"'Sheet1'!$L$16"}</definedName>
    <definedName name="bg">{"'Sheet1'!$L$16"}</definedName>
    <definedName name="BG_Del">15</definedName>
    <definedName name="BG_Ins">4</definedName>
    <definedName name="BG_Mod">6</definedName>
    <definedName name="Bgiang">{"'Sheet1'!$L$16"}</definedName>
    <definedName name="bhthang6">{"'Sheet1'!$L$16"}</definedName>
    <definedName name="binh" localSheetId="6" hidden="1">{"'Sheet1'!$L$16"}</definedName>
    <definedName name="binh" localSheetId="4" hidden="1">{"'Sheet1'!$L$16"}</definedName>
    <definedName name="binh" hidden="1">{"'Sheet1'!$L$16"}</definedName>
    <definedName name="BKDTKHTD">#REF!</definedName>
    <definedName name="BKDTTIEN">#REF!</definedName>
    <definedName name="bn">{"'Sheet1'!$L$16"}</definedName>
    <definedName name="bo">#REF!</definedName>
    <definedName name="BookName">"Bao_cao_cua_NVTK_tai_NPP_bieu_mau_moi_4___Mau_moi.xls"</definedName>
    <definedName name="BOQCongtruong" localSheetId="4" hidden="1">#REF!</definedName>
    <definedName name="BOQCongtruong" hidden="1">#REF!</definedName>
    <definedName name="bqo">{"Book1","BoQ2.XLS"}</definedName>
    <definedName name="bqo_1">{"Book1","BoQ2.XLS"}</definedName>
    <definedName name="bqo_2">{"Book1","BoQ2.XLS"}</definedName>
    <definedName name="bqo_3">{"Book1","BoQ2.XLS"}</definedName>
    <definedName name="bqo_4">{"Book1","BoQ2.XLS"}</definedName>
    <definedName name="bqo_5">{"Book1","BoQ2.XLS"}</definedName>
    <definedName name="bqo_6">{"Book1","BoQ2.XLS"}</definedName>
    <definedName name="bt_nam" localSheetId="0" hidden="1">#REF!</definedName>
    <definedName name="bt_nam" localSheetId="1" hidden="1">#REF!</definedName>
    <definedName name="bt_nam" hidden="1">#REF!</definedName>
    <definedName name="btccn">#REF!</definedName>
    <definedName name="btcot">#REF!</definedName>
    <definedName name="btctP6">#REF!</definedName>
    <definedName name="btctP8">#REF!</definedName>
    <definedName name="btdam">#REF!</definedName>
    <definedName name="btdc2" localSheetId="4" hidden="1">#REF!</definedName>
    <definedName name="btdc2" hidden="1">#REF!</definedName>
    <definedName name="BTK">#REF!</definedName>
    <definedName name="btl" localSheetId="4">{"'Sheet1'!$L$16"}</definedName>
    <definedName name="btl" localSheetId="1" hidden="1">{"'Sheet1'!$L$16"}</definedName>
    <definedName name="btl" hidden="1">{"'Sheet1'!$L$16"}</definedName>
    <definedName name="btlanhto">#REF!</definedName>
    <definedName name="btlotmong">#REF!</definedName>
    <definedName name="btmong">#REF!</definedName>
    <definedName name="btsan">#REF!</definedName>
    <definedName name="btthangbo">#REF!</definedName>
    <definedName name="bttuong">#REF!</definedName>
    <definedName name="bùc">{"Book1","Dt tonghop.xls"}</definedName>
    <definedName name="BuGia">#REF!</definedName>
    <definedName name="BuGiaNhienLieu">#REF!</definedName>
    <definedName name="Bulongma">8700</definedName>
    <definedName name="BuocTK">#REF!</definedName>
    <definedName name="BUTSON">{"Thuxm2.xls","Sheet1"}</definedName>
    <definedName name="C_VND">0.03</definedName>
    <definedName name="C_YEN">0.1</definedName>
    <definedName name="ca" localSheetId="6" hidden="1">{"'Sheet1'!$L$16"}</definedName>
    <definedName name="ca" localSheetId="4" hidden="1">{"'Sheet1'!$L$16"}</definedName>
    <definedName name="ca" hidden="1">{"'Sheet1'!$L$16"}</definedName>
    <definedName name="CACAU">298161</definedName>
    <definedName name="CachtinhCN1">#REF!</definedName>
    <definedName name="CachtinhCN2">#REF!</definedName>
    <definedName name="CachtinhCPLBCKTKT">#REF!</definedName>
    <definedName name="CachtinhCPLDADT">#REF!</definedName>
    <definedName name="CachtinhCPTKHTKT1">#REF!</definedName>
    <definedName name="CachtinhCPTKHTKT2">#REF!</definedName>
    <definedName name="CachtinhCPTKKT">#REF!</definedName>
    <definedName name="CachtinhCPTKTC">#REF!</definedName>
    <definedName name="CachtinhCPTTTKBVTC">#REF!</definedName>
    <definedName name="CachtinhCPTTTKKT">#REF!</definedName>
    <definedName name="CAMTC">#REF!</definedName>
    <definedName name="CANON" localSheetId="6" hidden="1">{"'Sheet1'!$L$16"}</definedName>
    <definedName name="CANON" localSheetId="4" hidden="1">{"'Sheet1'!$L$16"}</definedName>
    <definedName name="CANON" localSheetId="1" hidden="1">{"'Sheet1'!$L$16"}</definedName>
    <definedName name="CANON" localSheetId="3" hidden="1">{"'Sheet1'!$L$16"}</definedName>
    <definedName name="CANON" hidden="1">{"'Sheet1'!$L$16"}</definedName>
    <definedName name="CapCT">#REF!</definedName>
    <definedName name="CAPT">#REF!</definedName>
    <definedName name="CARL" localSheetId="1" hidden="1">{#N/A,#N/A,FALSE,"CCTV"}</definedName>
    <definedName name="CARL" hidden="1">{#N/A,#N/A,FALSE,"CCTV"}</definedName>
    <definedName name="CARL1" localSheetId="1" hidden="1">{#N/A,#N/A,FALSE,"CCTV"}</definedName>
    <definedName name="CARL1" hidden="1">{#N/A,#N/A,FALSE,"CCTV"}</definedName>
    <definedName name="CARL2" localSheetId="1" hidden="1">{#N/A,#N/A,FALSE,"CCTV"}</definedName>
    <definedName name="CARL2" hidden="1">{#N/A,#N/A,FALSE,"CCTV"}</definedName>
    <definedName name="CATIN">NA()</definedName>
    <definedName name="CATJYOU">NA()</definedName>
    <definedName name="CATREC">NA()</definedName>
    <definedName name="CATSYU">NA()</definedName>
    <definedName name="cauthang">{"'Sheet1'!$L$16"}</definedName>
    <definedName name="CAVT">#REF!</definedName>
    <definedName name="cay">{"'Sheet1'!$L$16"}</definedName>
    <definedName name="CBPT">#REF!</definedName>
    <definedName name="CBVT">#REF!</definedName>
    <definedName name="CCT">#REF!</definedName>
    <definedName name="cds">#REF!</definedName>
    <definedName name="cg" localSheetId="6" hidden="1">{"'Sheet1'!$L$16"}</definedName>
    <definedName name="cg" localSheetId="4" hidden="1">{"'Sheet1'!$L$16"}</definedName>
    <definedName name="cg" localSheetId="1" hidden="1">{"'Sheet1'!$L$16"}</definedName>
    <definedName name="cg" localSheetId="3" hidden="1">{"'Sheet1'!$L$16"}</definedName>
    <definedName name="cg" hidden="1">{"'Sheet1'!$L$16"}</definedName>
    <definedName name="CHAMCONGLILAMA">BlankMacro1</definedName>
    <definedName name="Chart3" localSheetId="6" hidden="1">{"'Sheet1'!$L$16"}</definedName>
    <definedName name="Chart3" localSheetId="4" hidden="1">{"'Sheet1'!$L$16"}</definedName>
    <definedName name="Chart3" hidden="1">{"'Sheet1'!$L$16"}</definedName>
    <definedName name="chietchai2" localSheetId="4">{"'Sheet1'!$L$16"}</definedName>
    <definedName name="chietchai2" localSheetId="1" hidden="1">{"'Sheet1'!$L$16"}</definedName>
    <definedName name="chietchai2" hidden="1">{"'Sheet1'!$L$16"}</definedName>
    <definedName name="chilk">{"'Sheet1'!$L$16"}</definedName>
    <definedName name="ChiPhiChung">#REF!</definedName>
    <definedName name="ChiphiHTKT2">#REF!</definedName>
    <definedName name="ChiphiLapBCKTKT">#REF!</definedName>
    <definedName name="ChiphiLapDADT">#REF!</definedName>
    <definedName name="ChiphiThamtraTKBVTC">#REF!</definedName>
    <definedName name="ChiphiThamtraTKKT">#REF!</definedName>
    <definedName name="ChiphiThietkeKythuat">#REF!</definedName>
    <definedName name="ChiphiThietkeToChucThiCong">#REF!</definedName>
    <definedName name="ChiphiTKCTCapngam">#REF!</definedName>
    <definedName name="ChiphiTKCTCNkhac">#REF!</definedName>
    <definedName name="ChiphiTKHTKT1">#REF!</definedName>
    <definedName name="chitietbgiang2" localSheetId="4">{"'Sheet1'!$L$16"}</definedName>
    <definedName name="chitietbgiang2" localSheetId="1" hidden="1">{"'Sheet1'!$L$16"}</definedName>
    <definedName name="chitietbgiang2" hidden="1">{"'Sheet1'!$L$16"}</definedName>
    <definedName name="CHITIETGIA">#REF!</definedName>
    <definedName name="chl" localSheetId="4">{"'Sheet1'!$L$16"}</definedName>
    <definedName name="chl" localSheetId="1" hidden="1">{"'Sheet1'!$L$16"}</definedName>
    <definedName name="chl" hidden="1">{"'Sheet1'!$L$16"}</definedName>
    <definedName name="CHO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.J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.J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.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J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J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JU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JU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J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p">ROUND(#REF!*(#REF!+#REF!)/2*#REF!,2)</definedName>
    <definedName name="chosd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sd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os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chung">66</definedName>
    <definedName name="chuyen" localSheetId="4">{"'Sheet1'!$L$16"}</definedName>
    <definedName name="chuyen" localSheetId="1" hidden="1">{"'Sheet1'!$L$16"}</definedName>
    <definedName name="chuyen" hidden="1">{"'Sheet1'!$L$16"}</definedName>
    <definedName name="CLGia">#REF!</definedName>
    <definedName name="CLVC3">0.1</definedName>
    <definedName name="CN1btg">#REF!</definedName>
    <definedName name="CN1x">#REF!</definedName>
    <definedName name="CN1y1">#REF!</definedName>
    <definedName name="CN1y2">#REF!</definedName>
    <definedName name="CN1y3">#REF!</definedName>
    <definedName name="CN2btg">#REF!</definedName>
    <definedName name="CN2x">#REF!</definedName>
    <definedName name="CN2y1">#REF!</definedName>
    <definedName name="CN2y2">#REF!</definedName>
    <definedName name="CN2y3">#REF!</definedName>
    <definedName name="CN2y4">#REF!</definedName>
    <definedName name="CN2y5">#REF!</definedName>
    <definedName name="coccat">{"'Sheet1'!$L$16"}</definedName>
    <definedName name="Code" localSheetId="0" hidden="1">#REF!</definedName>
    <definedName name="Code" localSheetId="1" hidden="1">#REF!</definedName>
    <definedName name="Code" hidden="1">#REF!</definedName>
    <definedName name="Column" localSheetId="4" hidden="1">#REF!</definedName>
    <definedName name="Column" hidden="1">#REF!</definedName>
    <definedName name="congdc">BlankMacro1</definedName>
    <definedName name="coping">{"ECA Qtrs C",#N/A,TRUE,"ECA_Qtrs_C";"ECA Qtrs D",#N/A,TRUE,"ECA_Qtrs_D";"ECA Qtrs F",#N/A,TRUE,"ECA_Qtrs_F";"ECA Qtrs G",#N/A,TRUE,"ECA_Qtrs_G";"ECA SisterApt",#N/A,TRUE,"ECA_SisterApt";"ECA Nurses",#N/A,TRUE,"ECA_NursesHostel"}</definedName>
    <definedName name="copphathepviÎttung">{"'Sheet1'!$L$16"}</definedName>
    <definedName name="Cotsatma">9726</definedName>
    <definedName name="Cotthepma">9726</definedName>
    <definedName name="CP" localSheetId="0" hidden="1">#REF!</definedName>
    <definedName name="CP" localSheetId="1" hidden="1">#REF!</definedName>
    <definedName name="CP" hidden="1">#REF!</definedName>
    <definedName name="CP_QLCT">#REF!</definedName>
    <definedName name="CPC">#REF!</definedName>
    <definedName name="cpda">#REF!</definedName>
    <definedName name="CPDGHSMTTB">#REF!</definedName>
    <definedName name="CPDGHSMTXD">#REF!</definedName>
    <definedName name="CPGSLDTB">#REF!</definedName>
    <definedName name="CPGSTCXD">#REF!</definedName>
    <definedName name="CPKTVDT">#REF!</definedName>
    <definedName name="CPLBCKTKT">#REF!</definedName>
    <definedName name="CPLHSMTTB">#REF!</definedName>
    <definedName name="CPLHSMTXD">#REF!</definedName>
    <definedName name="CPQLDA">#REF!</definedName>
    <definedName name="cpqlnm">#REF!</definedName>
    <definedName name="CPTDKQDT">#REF!</definedName>
    <definedName name="CPTKCN1">#REF!</definedName>
    <definedName name="CPTKCN2">#REF!</definedName>
    <definedName name="CPTKHTKT1">#REF!</definedName>
    <definedName name="CPTKHTKT2">#REF!</definedName>
    <definedName name="CPTP">#REF!</definedName>
    <definedName name="cptt">#REF!</definedName>
    <definedName name="CPTTDT">#REF!</definedName>
    <definedName name="CPTTQTVDT">#REF!</definedName>
    <definedName name="CPXDvaTBi">#REF!</definedName>
    <definedName name="CSSX">'[1]Chiết tính'!#REF!</definedName>
    <definedName name="CT">"ct*"</definedName>
    <definedName name="ctbbt" localSheetId="6" hidden="1">{"'Sheet1'!$L$16"}</definedName>
    <definedName name="ctbbt" localSheetId="4" hidden="1">{"'Sheet1'!$L$16"}</definedName>
    <definedName name="ctbbt" localSheetId="1" hidden="1">{"'Sheet1'!$L$16"}</definedName>
    <definedName name="ctbbt" localSheetId="3" hidden="1">{"'Sheet1'!$L$16"}</definedName>
    <definedName name="ctbbt" hidden="1">{"'Sheet1'!$L$16"}</definedName>
    <definedName name="CTCT1" localSheetId="6" hidden="1">{"'Sheet1'!$L$16"}</definedName>
    <definedName name="CTCT1" localSheetId="4" hidden="1">{"'Sheet1'!$L$16"}</definedName>
    <definedName name="CTCT1" localSheetId="1" hidden="1">{"'Sheet1'!$L$16"}</definedName>
    <definedName name="CTCT1" localSheetId="3" hidden="1">{"'Sheet1'!$L$16"}</definedName>
    <definedName name="CTCT1" hidden="1">{"'Sheet1'!$L$16"}</definedName>
    <definedName name="CTDG_A">#REF!</definedName>
    <definedName name="CTDG_B">#REF!</definedName>
    <definedName name="CTDG_C">#REF!</definedName>
    <definedName name="CTGDTBS">#REF!</definedName>
    <definedName name="CTHAMTUHOAI">#REF!</definedName>
    <definedName name="cung">{"'Sheet1'!$L$16"}</definedName>
    <definedName name="Cuoc_Bo">#REF!</definedName>
    <definedName name="Cuoc_CoDinh">#REF!</definedName>
    <definedName name="Cuoc_Song">#REF!</definedName>
    <definedName name="cuong">{"Thuxm2.xls","Sheet1"}</definedName>
    <definedName name="cvfr">{"'Sheet1'!$L$16"}</definedName>
    <definedName name="D" localSheetId="4">{#N/A,#N/A,FALSE,"Chi tiÆt"}</definedName>
    <definedName name="d" localSheetId="1" hidden="1">{"'Sheet1'!$L$16"}</definedName>
    <definedName name="d" hidden="1">{"'Sheet1'!$L$16"}</definedName>
    <definedName name="Ð" localSheetId="6" hidden="1">{"'Sheet1'!$L$16"}</definedName>
    <definedName name="Ð" localSheetId="4" hidden="1">{"'Sheet1'!$L$16"}</definedName>
    <definedName name="Ð" hidden="1">{"'Sheet1'!$L$16"}</definedName>
    <definedName name="dafas" localSheetId="6" hidden="1">{#N/A,#N/A,TRUE,"BT M200 da 10x20"}</definedName>
    <definedName name="dafas" localSheetId="4" hidden="1">{#N/A,#N/A,TRUE,"BT M200 da 10x20"}</definedName>
    <definedName name="dafas" hidden="1">{#N/A,#N/A,TRUE,"BT M200 da 10x20"}</definedName>
    <definedName name="daicong">BlankMacro1</definedName>
    <definedName name="dam">78000</definedName>
    <definedName name="DAMMONG">{"'Sheet1'!$L$16"}</definedName>
    <definedName name="dang">{"'Sheet1'!$L$16"}</definedName>
    <definedName name="DANGA">#REF!,#REF!</definedName>
    <definedName name="daodat">#REF!</definedName>
    <definedName name="daomuong">{"'Sheet1'!$L$16"}</definedName>
    <definedName name="dapcat">#REF!</definedName>
    <definedName name="dapdat">#REF!</definedName>
    <definedName name="data1" localSheetId="0" hidden="1">#REF!</definedName>
    <definedName name="data1" localSheetId="1" hidden="1">#REF!</definedName>
    <definedName name="data1" hidden="1">#REF!</definedName>
    <definedName name="data2" localSheetId="0" hidden="1">#REF!</definedName>
    <definedName name="data2" localSheetId="1" hidden="1">#REF!</definedName>
    <definedName name="data2" hidden="1">#REF!</definedName>
    <definedName name="data3" localSheetId="0" hidden="1">#REF!</definedName>
    <definedName name="data3" localSheetId="1" hidden="1">#REF!</definedName>
    <definedName name="data3" hidden="1">#REF!</definedName>
    <definedName name="_xlnm.Database" localSheetId="4" hidden="1">#REF!</definedName>
    <definedName name="_xlnm.Database" hidden="1">#REF!</definedName>
    <definedName name="DATADAM">#REF!</definedName>
    <definedName name="dầu">#REF!</definedName>
    <definedName name="dbbtdami">#REF!</definedName>
    <definedName name="dbbtdami.nc">#REF!</definedName>
    <definedName name="dc">{"'Sheet1'!$L$16"}</definedName>
    <definedName name="DCL_22">12117600</definedName>
    <definedName name="DCL_35">25490000</definedName>
    <definedName name="dCuocVC_Bachang">#REF!</definedName>
    <definedName name="ddc">{"'Sheet1'!$L$16"}</definedName>
    <definedName name="ddd" localSheetId="4">{"'Sheet1'!$L$16"}</definedName>
    <definedName name="ddd" localSheetId="1" hidden="1">{#N/A,#N/A,FALSE,"Chi tiÆt"}</definedName>
    <definedName name="ddd" hidden="1">{#N/A,#N/A,FALSE,"Chi tiÆt"}</definedName>
    <definedName name="dddd" localSheetId="6" hidden="1">{#N/A,#N/A,FALSE,"Chi tiÆt"}</definedName>
    <definedName name="dddd" localSheetId="4" hidden="1">{#N/A,#N/A,FALSE,"Chi tiÆt"}</definedName>
    <definedName name="dddd" hidden="1">{#N/A,#N/A,FALSE,"Chi tiÆt"}</definedName>
    <definedName name="ddddd">{"'Sheet1'!$L$16"}</definedName>
    <definedName name="DenDK" localSheetId="6" hidden="1">{"'Sheet1'!$L$16"}</definedName>
    <definedName name="DenDK" localSheetId="4" hidden="1">{"'Sheet1'!$L$16"}</definedName>
    <definedName name="DenDK" hidden="1">{"'Sheet1'!$L$16"}</definedName>
    <definedName name="der">{"Book1","BoQ2.XLS"}</definedName>
    <definedName name="design">#REF!</definedName>
    <definedName name="dfafa" localSheetId="6" hidden="1">{#N/A,#N/A,FALSE,"Chi tiÆt"}</definedName>
    <definedName name="dfafa" localSheetId="4" hidden="1">{#N/A,#N/A,FALSE,"Chi tiÆt"}</definedName>
    <definedName name="dfafa" hidden="1">{#N/A,#N/A,FALSE,"Chi tiÆt"}</definedName>
    <definedName name="dfasf" localSheetId="4" hidden="1">#REF!</definedName>
    <definedName name="dfasf" hidden="1">#REF!</definedName>
    <definedName name="dfd" localSheetId="4" hidden="1">#REF!</definedName>
    <definedName name="dfd" hidden="1">#REF!</definedName>
    <definedName name="DFDF" localSheetId="6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DFDF" localSheetId="4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DFDF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dfdfd" localSheetId="6" hidden="1">{"'Sheet1'!$L$16"}</definedName>
    <definedName name="dfdfd" localSheetId="4" hidden="1">{"'Sheet1'!$L$16"}</definedName>
    <definedName name="dfdfd" localSheetId="1" hidden="1">{"'Sheet1'!$L$16"}</definedName>
    <definedName name="dfdfd" localSheetId="3" hidden="1">{"'Sheet1'!$L$16"}</definedName>
    <definedName name="dfdfd" hidden="1">{"'Sheet1'!$L$16"}</definedName>
    <definedName name="DFDFGE" localSheetId="6" hidden="1">{#N/A,#N/A,FALSE,"Chi tiÆt"}</definedName>
    <definedName name="DFDFGE" localSheetId="4" hidden="1">{#N/A,#N/A,FALSE,"Chi tiÆt"}</definedName>
    <definedName name="DFDFGE" hidden="1">{#N/A,#N/A,FALSE,"Chi tiÆt"}</definedName>
    <definedName name="dfgadfa" localSheetId="6" hidden="1">{#N/A,#N/A,TRUE,"BT M200 da 10x20"}</definedName>
    <definedName name="dfgadfa" localSheetId="4" hidden="1">{#N/A,#N/A,TRUE,"BT M200 da 10x20"}</definedName>
    <definedName name="dfgadfa" hidden="1">{#N/A,#N/A,TRUE,"BT M200 da 10x20"}</definedName>
    <definedName name="dfgdggnj">BlankMacro1</definedName>
    <definedName name="dfgfdg" hidden="1">#REF!</definedName>
    <definedName name="dfgg">NA()</definedName>
    <definedName name="dfggg" localSheetId="6" hidden="1">{"'Sheet1'!$L$16"}</definedName>
    <definedName name="dfggg" localSheetId="4" hidden="1">{"'Sheet1'!$L$16"}</definedName>
    <definedName name="dfggg" localSheetId="1" hidden="1">{"'Sheet1'!$L$16"}</definedName>
    <definedName name="dfggg" localSheetId="3" hidden="1">{"'Sheet1'!$L$16"}</definedName>
    <definedName name="dfggg" hidden="1">{"'Sheet1'!$L$16"}</definedName>
    <definedName name="dfgh" localSheetId="1" hidden="1">{#N/A,#N/A,FALSE,"Chi tiÆt"}</definedName>
    <definedName name="dfgh" hidden="1">{#N/A,#N/A,FALSE,"Chi tiÆt"}</definedName>
    <definedName name="dfgsdsdfe" localSheetId="6" hidden="1">{"'Sheet1'!$L$16"}</definedName>
    <definedName name="dfgsdsdfe" localSheetId="4" hidden="1">{"'Sheet1'!$L$16"}</definedName>
    <definedName name="dfgsdsdfe" hidden="1">{"'Sheet1'!$L$16"}</definedName>
    <definedName name="dfh">{"'Sheet1'!$L$16"}</definedName>
    <definedName name="dfsfsd">{"'Sheet1'!$L$16"}</definedName>
    <definedName name="DG">#REF!</definedName>
    <definedName name="DGKL" localSheetId="4" hidden="1">#REF!</definedName>
    <definedName name="DGKL" hidden="1">#REF!</definedName>
    <definedName name="dh" localSheetId="1" hidden="1">{#N/A,#N/A,FALSE,"Chi tiÆt"}</definedName>
    <definedName name="dh" hidden="1">{#N/A,#N/A,FALSE,"Chi tiÆt"}</definedName>
    <definedName name="dhung" localSheetId="1" hidden="1">{"'Sheet1'!$L$16"}</definedName>
    <definedName name="dhung" hidden="1">{"'Sheet1'!$L$16"}</definedName>
    <definedName name="điện">#REF!</definedName>
    <definedName name="Discount" localSheetId="0" hidden="1">#REF!</definedName>
    <definedName name="Discount" localSheetId="1" hidden="1">#REF!</definedName>
    <definedName name="Discount" hidden="1">#REF!</definedName>
    <definedName name="display_area_2" localSheetId="0" hidden="1">#REF!</definedName>
    <definedName name="display_area_2" localSheetId="1" hidden="1">#REF!</definedName>
    <definedName name="display_area_2" hidden="1">#REF!</definedName>
    <definedName name="dj" localSheetId="1" hidden="1">{"'Sheet1'!$L$16"}</definedName>
    <definedName name="dj" hidden="1">{"'Sheet1'!$L$16"}</definedName>
    <definedName name="DMCPC1">#REF!</definedName>
    <definedName name="DMCPGSLDTB">#REF!</definedName>
    <definedName name="DMCPGSTCXD">#REF!</definedName>
    <definedName name="DMCPHSMTMS">#REF!</definedName>
    <definedName name="DMCPHSMTTC">#REF!</definedName>
    <definedName name="DMCPKT">#REF!</definedName>
    <definedName name="DMCPLBCKTKT">#REF!</definedName>
    <definedName name="DMCPLDA">#REF!</definedName>
    <definedName name="DMCPQLDA">#REF!</definedName>
    <definedName name="DMCPTKKT">#REF!</definedName>
    <definedName name="DMCPTKTC">#REF!</definedName>
    <definedName name="DMCPTTDT">#REF!</definedName>
    <definedName name="DMCPTTHQKT">#REF!</definedName>
    <definedName name="DMCPTTQT">#REF!</definedName>
    <definedName name="DMCPTTTKBVTC">#REF!</definedName>
    <definedName name="DMCPTTTKKT">#REF!</definedName>
    <definedName name="dmxl2">{"'Sheet1'!$L$16"}</definedName>
    <definedName name="dn" localSheetId="6" hidden="1">{#N/A,#N/A,FALSE,"혼합골재"}</definedName>
    <definedName name="dn" localSheetId="4" hidden="1">{#N/A,#N/A,FALSE,"혼합골재"}</definedName>
    <definedName name="dn" hidden="1">{#N/A,#N/A,FALSE,"혼합골재"}</definedName>
    <definedName name="DN1_CT5" localSheetId="4">{"'Sheet1'!$L$16"}</definedName>
    <definedName name="DN1_CT5" localSheetId="1" hidden="1">{"'Sheet1'!$L$16"}</definedName>
    <definedName name="DN1_CT5" hidden="1">{"'Sheet1'!$L$16"}</definedName>
    <definedName name="DO">#REF!</definedName>
    <definedName name="Document_array">{"ÿÿÿÿÿ","H4.xls"}</definedName>
    <definedName name="Document_array_1">{"Book1","BoQ2.XLS"}</definedName>
    <definedName name="Document_array_5">{"Book1"}</definedName>
    <definedName name="Document_array_6">{"Book1"}</definedName>
    <definedName name="Document_array_7">{"Book1"}</definedName>
    <definedName name="Document_array_8">{"Book1"}</definedName>
    <definedName name="Document_array_9">{"Book1"}</definedName>
    <definedName name="dohong" localSheetId="6" hidden="1">{"'Sheet1'!$L$16"}</definedName>
    <definedName name="dohong" localSheetId="4" hidden="1">{"'Sheet1'!$L$16"}</definedName>
    <definedName name="dohong" localSheetId="1" hidden="1">{"'Sheet1'!$L$16"}</definedName>
    <definedName name="dohong" localSheetId="3" hidden="1">{"'Sheet1'!$L$16"}</definedName>
    <definedName name="dohong" hidden="1">{"'Sheet1'!$L$16"}</definedName>
    <definedName name="Domain" localSheetId="0" hidden="1">#REF!</definedName>
    <definedName name="Domain" localSheetId="1" hidden="1">#REF!</definedName>
    <definedName name="Domain" hidden="1">#REF!</definedName>
    <definedName name="Dongia">#REF!</definedName>
    <definedName name="DONGIADOC">#REF!</definedName>
    <definedName name="dQlda_GdpVal">10%*(dQlda_GxlGtbVal+dQlda_GcpkVal)/10^9</definedName>
    <definedName name="dQlda_GtongVal">dQlda_GxlGtbVal+dQlda_GcpkVal+10%*(dQlda_GxlGtbVal+dQlda_GcpkVal)</definedName>
    <definedName name="dQlda_GxlGtbVal">dQlda_GxlVal+dQlda_GtbVal</definedName>
    <definedName name="DR">{"Thuxm2.xls","Sheet1"}</definedName>
    <definedName name="DS_Luong">#REF!</definedName>
    <definedName name="dsaaee" localSheetId="6" hidden="1">{"'Sheet1'!$L$16"}</definedName>
    <definedName name="dsaaee" localSheetId="4" hidden="1">{"'Sheet1'!$L$16"}</definedName>
    <definedName name="dsaaee" hidden="1">{"'Sheet1'!$L$16"}</definedName>
    <definedName name="DSFDS">{"'Sheet1'!$L$16"}</definedName>
    <definedName name="dsffggg">BlankMacro1</definedName>
    <definedName name="DSTD_Clear">#N/A</definedName>
    <definedName name="DSTD_Clear_1">#N/A</definedName>
    <definedName name="DSTD_Clear_2">#N/A</definedName>
    <definedName name="DSTD_Clear_3">#N/A</definedName>
    <definedName name="DSTD_Clear_4">#N/A</definedName>
    <definedName name="DSTD_Clear_5">#N/A</definedName>
    <definedName name="DSTD_Clear_7">NA()</definedName>
    <definedName name="DSTD_Clear_8">NA()</definedName>
    <definedName name="dTHKP_Rng">#REF!</definedName>
    <definedName name="DTMG_vumua" localSheetId="6" hidden="1">{#N/A,#N/A,FALSE,"Chi tiÆt"}</definedName>
    <definedName name="DTMG_vumua" localSheetId="4" hidden="1">{#N/A,#N/A,FALSE,"Chi tiÆt"}</definedName>
    <definedName name="DTMG_vumua" hidden="1">{#N/A,#N/A,FALSE,"Chi tiÆt"}</definedName>
    <definedName name="DTTK" localSheetId="6" hidden="1">{"'Sheet1'!$L$16"}</definedName>
    <definedName name="DTTK" localSheetId="4" hidden="1">{"'Sheet1'!$L$16"}</definedName>
    <definedName name="DTTK" localSheetId="1" hidden="1">{"'Sheet1'!$L$16"}</definedName>
    <definedName name="DTTK" localSheetId="3" hidden="1">{"'Sheet1'!$L$16"}</definedName>
    <definedName name="DTTK" hidden="1">{"'Sheet1'!$L$16"}</definedName>
    <definedName name="duc">{"'Sheet1'!$L$16"}</definedName>
    <definedName name="dutoan">#REF!</definedName>
    <definedName name="dutruchiphi" localSheetId="6" hidden="1">{"NGUYEN QUI THIEP - Personal View",#N/A,FALSE,"XDCB.HT.FUR."}</definedName>
    <definedName name="dutruchiphi" localSheetId="4" hidden="1">{"NGUYEN QUI THIEP - Personal View",#N/A,FALSE,"XDCB.HT.FUR."}</definedName>
    <definedName name="dutruchiphi" hidden="1">{"NGUYEN QUI THIEP - Personal View",#N/A,FALSE,"XDCB.HT.FUR."}</definedName>
    <definedName name="DWFW" localSheetId="4" hidden="1">#REF!</definedName>
    <definedName name="DWFW" hidden="1">#REF!</definedName>
    <definedName name="DWPRICE" localSheetId="4" hidden="1">#REF!</definedName>
    <definedName name="DWPRICE" hidden="1">#REF!</definedName>
    <definedName name="Êadfa" localSheetId="6" hidden="1">{"'Sheet1'!$L$16"}</definedName>
    <definedName name="Êadfa" localSheetId="4" hidden="1">{"'Sheet1'!$L$16"}</definedName>
    <definedName name="Êadfa" hidden="1">{"'Sheet1'!$L$16"}</definedName>
    <definedName name="ed" localSheetId="4">{"'Sheet1'!$L$16"}</definedName>
    <definedName name="ED" localSheetId="1" hidden="1">{#N/A,#N/A,FALSE,"CCTV"}</definedName>
    <definedName name="ED" hidden="1">{#N/A,#N/A,FALSE,"CCTV"}</definedName>
    <definedName name="ee" localSheetId="6" hidden="1">{#N/A,#N/A,FALSE,"단가표지"}</definedName>
    <definedName name="ee" localSheetId="4" hidden="1">{#N/A,#N/A,FALSE,"단가표지"}</definedName>
    <definedName name="ee" hidden="1">{#N/A,#N/A,FALSE,"단가표지"}</definedName>
    <definedName name="eeee">BlankMacro1</definedName>
    <definedName name="EER" localSheetId="1" hidden="1">{#N/A,#N/A,FALSE,"CCTV"}</definedName>
    <definedName name="EER" hidden="1">{#N/A,#N/A,FALSE,"CCTV"}</definedName>
    <definedName name="ef">ROUNDUP(#REF!*#REF!, 1)</definedName>
    <definedName name="efg">ROUNDUP(#REF!*#REF!*#REF!,1)</definedName>
    <definedName name="efgh">ROUNDUP(#REF!*#REF!*#REF!*#REF!,1)</definedName>
    <definedName name="efghi">ROUNDUP(#REF!*#REF!*#REF!*#REF!*#REF!,1)</definedName>
    <definedName name="efh">ROUNDUP(#REF!*#REF!*#REF!,1)</definedName>
    <definedName name="ẻger" localSheetId="6" hidden="1">{#N/A,#N/A,TRUE,"BT M200 da 10x20"}</definedName>
    <definedName name="ẻger" localSheetId="4" hidden="1">{#N/A,#N/A,TRUE,"BT M200 da 10x20"}</definedName>
    <definedName name="ẻger" hidden="1">{#N/A,#N/A,TRUE,"BT M200 da 10x20"}</definedName>
    <definedName name="ẻgwe" localSheetId="6" hidden="1">{"'Sheet1'!$L$16"}</definedName>
    <definedName name="ẻgwe" localSheetId="4" hidden="1">{"'Sheet1'!$L$16"}</definedName>
    <definedName name="ẻgwe" hidden="1">{"'Sheet1'!$L$16"}</definedName>
    <definedName name="ẻgwrq" localSheetId="4" hidden="1">#REF!</definedName>
    <definedName name="ẻgwrq" hidden="1">#REF!</definedName>
    <definedName name="elle18" localSheetId="1" hidden="1">{#N/A,#N/A,FALSE,"CCTV"}</definedName>
    <definedName name="elle18" hidden="1">{#N/A,#N/A,FALSE,"CCTV"}</definedName>
    <definedName name="ellen" localSheetId="1" hidden="1">{#N/A,#N/A,FALSE,"CCTV"}</definedName>
    <definedName name="ellen" hidden="1">{#N/A,#N/A,FALSE,"CCTV"}</definedName>
    <definedName name="ELLEN1" localSheetId="1" hidden="1">{#N/A,#N/A,FALSE,"CCTV"}</definedName>
    <definedName name="ELLEN1" hidden="1">{#N/A,#N/A,FALSE,"CCTV"}</definedName>
    <definedName name="ELLEN10" localSheetId="1" hidden="1">{#N/A,#N/A,FALSE,"CCTV"}</definedName>
    <definedName name="ELLEN10" hidden="1">{#N/A,#N/A,FALSE,"CCTV"}</definedName>
    <definedName name="ELLEN11" localSheetId="1" hidden="1">{#N/A,#N/A,FALSE,"CCTV"}</definedName>
    <definedName name="ELLEN11" hidden="1">{#N/A,#N/A,FALSE,"CCTV"}</definedName>
    <definedName name="ELLEN12" localSheetId="1" hidden="1">{#N/A,#N/A,FALSE,"CCTV"}</definedName>
    <definedName name="ELLEN12" hidden="1">{#N/A,#N/A,FALSE,"CCTV"}</definedName>
    <definedName name="ELLEN13" localSheetId="1" hidden="1">{#N/A,#N/A,FALSE,"CCTV"}</definedName>
    <definedName name="ELLEN13" hidden="1">{#N/A,#N/A,FALSE,"CCTV"}</definedName>
    <definedName name="ELLEN14" localSheetId="1" hidden="1">{#N/A,#N/A,FALSE,"CCTV"}</definedName>
    <definedName name="ELLEN14" hidden="1">{#N/A,#N/A,FALSE,"CCTV"}</definedName>
    <definedName name="ELLEN15" localSheetId="1" hidden="1">{#N/A,#N/A,FALSE,"CCTV"}</definedName>
    <definedName name="ELLEN15" hidden="1">{#N/A,#N/A,FALSE,"CCTV"}</definedName>
    <definedName name="ELLEN16" localSheetId="1" hidden="1">{#N/A,#N/A,FALSE,"CCTV"}</definedName>
    <definedName name="ELLEN16" hidden="1">{#N/A,#N/A,FALSE,"CCTV"}</definedName>
    <definedName name="ELLEN17" localSheetId="1" hidden="1">{#N/A,#N/A,FALSE,"CCTV"}</definedName>
    <definedName name="ELLEN17" hidden="1">{#N/A,#N/A,FALSE,"CCTV"}</definedName>
    <definedName name="ELLEN18" localSheetId="1" hidden="1">{#N/A,#N/A,FALSE,"CCTV"}</definedName>
    <definedName name="ELLEN18" hidden="1">{#N/A,#N/A,FALSE,"CCTV"}</definedName>
    <definedName name="ELLEN19" localSheetId="1" hidden="1">{#N/A,#N/A,FALSE,"CCTV"}</definedName>
    <definedName name="ELLEN19" hidden="1">{#N/A,#N/A,FALSE,"CCTV"}</definedName>
    <definedName name="ELLEN2" localSheetId="1" hidden="1">{#N/A,#N/A,FALSE,"CCTV"}</definedName>
    <definedName name="ELLEN2" hidden="1">{#N/A,#N/A,FALSE,"CCTV"}</definedName>
    <definedName name="ELLEN3" localSheetId="1" hidden="1">{#N/A,#N/A,FALSE,"CCTV"}</definedName>
    <definedName name="ELLEN3" hidden="1">{#N/A,#N/A,FALSE,"CCTV"}</definedName>
    <definedName name="ELLEN4" localSheetId="1" hidden="1">{#N/A,#N/A,FALSE,"CCTV"}</definedName>
    <definedName name="ELLEN4" hidden="1">{#N/A,#N/A,FALSE,"CCTV"}</definedName>
    <definedName name="ELLEN5" localSheetId="1" hidden="1">{#N/A,#N/A,FALSE,"CCTV"}</definedName>
    <definedName name="ELLEN5" hidden="1">{#N/A,#N/A,FALSE,"CCTV"}</definedName>
    <definedName name="ELLEN6" localSheetId="1" hidden="1">{#N/A,#N/A,FALSE,"CCTV"}</definedName>
    <definedName name="ELLEN6" hidden="1">{#N/A,#N/A,FALSE,"CCTV"}</definedName>
    <definedName name="ELLEN7" localSheetId="1" hidden="1">{#N/A,#N/A,FALSE,"CCTV"}</definedName>
    <definedName name="ELLEN7" hidden="1">{#N/A,#N/A,FALSE,"CCTV"}</definedName>
    <definedName name="ELLEN8" localSheetId="1" hidden="1">{#N/A,#N/A,FALSE,"CCTV"}</definedName>
    <definedName name="ELLEN8" hidden="1">{#N/A,#N/A,FALSE,"CCTV"}</definedName>
    <definedName name="ELLEN9" localSheetId="1" hidden="1">{#N/A,#N/A,FALSE,"CCTV"}</definedName>
    <definedName name="ELLEN9" hidden="1">{#N/A,#N/A,FALSE,"CCTV"}</definedName>
    <definedName name="ERRERHREHRE" localSheetId="4" hidden="1">#REF!</definedName>
    <definedName name="ERRERHREHRE" hidden="1">#REF!</definedName>
    <definedName name="ERT">{"'Sheet1'!$L$16"}</definedName>
    <definedName name="­ertq" localSheetId="0" hidden="1">#REF!</definedName>
    <definedName name="­ertq" localSheetId="1" hidden="1">#REF!</definedName>
    <definedName name="­ertq" hidden="1">#REF!</definedName>
    <definedName name="es">{"'Sheet1'!$L$16"}</definedName>
    <definedName name="EUR">25416</definedName>
    <definedName name="ewfawg" localSheetId="4" hidden="1">#REF!</definedName>
    <definedName name="ewfawg" hidden="1">#REF!</definedName>
    <definedName name="Excel_BuiltIn_Print_Titles">NA()</definedName>
    <definedName name="exf">ROUNDUP(#REF!*#REF!,0)</definedName>
    <definedName name="exfxg">ROUNDUP(#REF!*#REF!*#REF!, 1)</definedName>
    <definedName name="fáaafafaf">{"'Sheet1'!$L$16"}</definedName>
    <definedName name="Fact">1.57</definedName>
    <definedName name="fasfaga">{"'Sheet1'!$L$16"}</definedName>
    <definedName name="fbsdggdsf">{"DZ-TDTB2.XLS","Dcksat.xls"}</definedName>
    <definedName name="fÇ" localSheetId="6" hidden="1">{"'Sheet1'!$L$16"}</definedName>
    <definedName name="fÇ" localSheetId="4" hidden="1">{"'Sheet1'!$L$16"}</definedName>
    <definedName name="fÇ" localSheetId="1" hidden="1">{"'Sheet1'!$L$16"}</definedName>
    <definedName name="fÇ" localSheetId="3" hidden="1">{"'Sheet1'!$L$16"}</definedName>
    <definedName name="fÇ" hidden="1">{"'Sheet1'!$L$16"}</definedName>
    <definedName name="FCode" localSheetId="0" hidden="1">#REF!</definedName>
    <definedName name="FCode" localSheetId="1" hidden="1">#REF!</definedName>
    <definedName name="FCode" hidden="1">#REF!</definedName>
    <definedName name="fdf">{"'Sheet1'!$L$16"}</definedName>
    <definedName name="FDFNFHFB" localSheetId="4" hidden="1">#REF!</definedName>
    <definedName name="FDFNFHFB" hidden="1">#REF!</definedName>
    <definedName name="fdg" localSheetId="4">{"'Sheet1'!$L$16"}</definedName>
    <definedName name="fdg" localSheetId="1" hidden="1">{"'Sheet1'!$L$16"}</definedName>
    <definedName name="fdg" hidden="1">{"'Sheet1'!$L$16"}</definedName>
    <definedName name="fdgfg" localSheetId="4">{"'Sheet1'!$L$16"}</definedName>
    <definedName name="fdgfg" localSheetId="1" hidden="1">{"'Sheet1'!$L$16"}</definedName>
    <definedName name="fdgfg" hidden="1">{"'Sheet1'!$L$16"}</definedName>
    <definedName name="fdgh">{"ÿÿÿÿÿ.xls","CT Dap cau(Thau).xls"}</definedName>
    <definedName name="fdgssda" localSheetId="6" hidden="1">{"'Sheet1'!$L$16"}</definedName>
    <definedName name="fdgssda" localSheetId="4" hidden="1">{"'Sheet1'!$L$16"}</definedName>
    <definedName name="fdgssda" hidden="1">{"'Sheet1'!$L$16"}</definedName>
    <definedName name="fdsfsdfd">{"'Sheet1'!$L$16"}</definedName>
    <definedName name="ff" localSheetId="6" hidden="1">{#N/A,#N/A,FALSE,"Chi tiÆt"}</definedName>
    <definedName name="ff" localSheetId="4" hidden="1">{#N/A,#N/A,FALSE,"Chi tiÆt"}</definedName>
    <definedName name="ff" localSheetId="1" hidden="1">{"'Sheet1'!$L$16"}</definedName>
    <definedName name="ff" localSheetId="3" hidden="1">{#N/A,#N/A,FALSE,"Chi tiÆt"}</definedName>
    <definedName name="ff" hidden="1">{"'Sheet1'!$L$16"}</definedName>
    <definedName name="ffas" localSheetId="1" hidden="1">{"'Sheet1'!$L$16"}</definedName>
    <definedName name="ffas" hidden="1">{"'Sheet1'!$L$16"}</definedName>
    <definedName name="fffffffffffffff">{"'Sheet1'!$L$16"}</definedName>
    <definedName name="FFFVEGE" localSheetId="4" hidden="1">#REF!</definedName>
    <definedName name="FFFVEGE" hidden="1">#REF!</definedName>
    <definedName name="fg">{"'Sheet1'!$L$16"}</definedName>
    <definedName name="fgdfgret">BlankMacro1</definedName>
    <definedName name="FGHH" localSheetId="1" hidden="1">{#N/A,#N/A,FALSE,"CCTV"}</definedName>
    <definedName name="FGHH" hidden="1">{#N/A,#N/A,FALSE,"CCTV"}</definedName>
    <definedName name="fgn" localSheetId="6" hidden="1">{"'Sheet1'!$L$16"}</definedName>
    <definedName name="fgn" localSheetId="4" hidden="1">{"'Sheet1'!$L$16"}</definedName>
    <definedName name="fgn" hidden="1">{"'Sheet1'!$L$16"}</definedName>
    <definedName name="fgsdaa" localSheetId="6" hidden="1">{#N/A,#N/A,TRUE,"BT M200 da 10x20"}</definedName>
    <definedName name="fgsdaa" localSheetId="4" hidden="1">{#N/A,#N/A,TRUE,"BT M200 da 10x20"}</definedName>
    <definedName name="fgsdaa" hidden="1">{#N/A,#N/A,TRUE,"BT M200 da 10x20"}</definedName>
    <definedName name="FI_12">4820</definedName>
    <definedName name="fill" localSheetId="4" hidden="1">#REF!</definedName>
    <definedName name="fill" hidden="1">#REF!</definedName>
    <definedName name="FILLL" localSheetId="0" hidden="1">#REF!</definedName>
    <definedName name="FILLL" localSheetId="1" hidden="1">#REF!</definedName>
    <definedName name="FILLL" hidden="1">#REF!</definedName>
    <definedName name="fjf" localSheetId="6" hidden="1">{"'Sheet1'!$L$16"}</definedName>
    <definedName name="fjf" localSheetId="4" hidden="1">{"'Sheet1'!$L$16"}</definedName>
    <definedName name="fjf" hidden="1">{"'Sheet1'!$L$16"}</definedName>
    <definedName name="FOR" localSheetId="1" hidden="1">{#N/A,#N/A,FALSE,"CCTV"}</definedName>
    <definedName name="FOR" hidden="1">{#N/A,#N/A,FALSE,"CCTV"}</definedName>
    <definedName name="FORMAT" localSheetId="1" hidden="1">{#N/A,#N/A,FALSE,"CCTV"}</definedName>
    <definedName name="FORMAT" hidden="1">{#N/A,#N/A,FALSE,"CCTV"}</definedName>
    <definedName name="fsdf" localSheetId="6" hidden="1">{"'Sheet1'!$L$16"}</definedName>
    <definedName name="fsdf" localSheetId="4" hidden="1">{"'Sheet1'!$L$16"}</definedName>
    <definedName name="fsdf" hidden="1">{"'Sheet1'!$L$16"}</definedName>
    <definedName name="fsdfdsf" localSheetId="6" hidden="1">{"'Sheet1'!$L$16"}</definedName>
    <definedName name="fsdfdsf" localSheetId="4" hidden="1">{"'Sheet1'!$L$16"}</definedName>
    <definedName name="fsdfdsf" localSheetId="1" hidden="1">{"'Sheet1'!$L$16"}</definedName>
    <definedName name="fsdfdsf" localSheetId="3" hidden="1">{"'Sheet1'!$L$16"}</definedName>
    <definedName name="fsdfdsf" hidden="1">{"'Sheet1'!$L$16"}</definedName>
    <definedName name="fsfsfdd" localSheetId="6" hidden="1">{"'Sheet1'!$L$16"}</definedName>
    <definedName name="fsfsfdd" localSheetId="4" hidden="1">{"'Sheet1'!$L$16"}</definedName>
    <definedName name="fsfsfdd" hidden="1">{"'Sheet1'!$L$16"}</definedName>
    <definedName name="g" localSheetId="1" hidden="1">{"'Sheet1'!$L$16"}</definedName>
    <definedName name="g" hidden="1">{"'Sheet1'!$L$16"}</definedName>
    <definedName name="ga" localSheetId="4">{"'Sheet1'!$L$16"}</definedName>
    <definedName name="ga" localSheetId="1" hidden="1">{"'Sheet1'!$L$16"}</definedName>
    <definedName name="ga" hidden="1">{"'Sheet1'!$L$16"}</definedName>
    <definedName name="găgawg" localSheetId="4" hidden="1">#REF!</definedName>
    <definedName name="găgawg" hidden="1">#REF!</definedName>
    <definedName name="gbb" localSheetId="6" hidden="1">{"'Sheet1'!$L$16"}</definedName>
    <definedName name="gbb" localSheetId="4" hidden="1">{"'Sheet1'!$L$16"}</definedName>
    <definedName name="gbb" localSheetId="1" hidden="1">{"'Sheet1'!$L$16"}</definedName>
    <definedName name="gbb" localSheetId="3" hidden="1">{"'Sheet1'!$L$16"}</definedName>
    <definedName name="gbb" hidden="1">{"'Sheet1'!$L$16"}</definedName>
    <definedName name="gdfgdfgdf">{"'Sheet1'!$L$16"}</definedName>
    <definedName name="gdfgds" localSheetId="4" hidden="1">#REF!</definedName>
    <definedName name="gdfgds" hidden="1">#REF!</definedName>
    <definedName name="GDS" localSheetId="6" hidden="1">{"'Sheet1'!$L$16"}</definedName>
    <definedName name="GDS" localSheetId="4" hidden="1">{"'Sheet1'!$L$16"}</definedName>
    <definedName name="GDS" hidden="1">{"'Sheet1'!$L$16"}</definedName>
    <definedName name="ge" localSheetId="6" hidden="1">{"'Sheet1'!$L$16"}</definedName>
    <definedName name="ge" localSheetId="4" hidden="1">{"'Sheet1'!$L$16"}</definedName>
    <definedName name="ge" hidden="1">{"'Sheet1'!$L$16"}</definedName>
    <definedName name="gẻgweg" localSheetId="4" hidden="1">#REF!</definedName>
    <definedName name="gẻgweg" hidden="1">#REF!</definedName>
    <definedName name="GFDD" localSheetId="4" hidden="1">#REF!</definedName>
    <definedName name="GFDD" hidden="1">#REF!</definedName>
    <definedName name="gfdg" localSheetId="6" hidden="1">{"'Sheet1'!$L$16"}</definedName>
    <definedName name="gfdg" localSheetId="4" hidden="1">{"'Sheet1'!$L$16"}</definedName>
    <definedName name="gfdg" localSheetId="1" hidden="1">{"'Sheet1'!$L$16"}</definedName>
    <definedName name="gfdg" localSheetId="3" hidden="1">{"'Sheet1'!$L$16"}</definedName>
    <definedName name="gfdg" hidden="1">{"'Sheet1'!$L$16"}</definedName>
    <definedName name="gffµggg" localSheetId="1" hidden="1">{"'Sheet1'!$L$16"}</definedName>
    <definedName name="gffµggg" hidden="1">{"'Sheet1'!$L$16"}</definedName>
    <definedName name="gfhjgf" localSheetId="1" hidden="1">{#N/A,#N/A,FALSE,"CCTV"}</definedName>
    <definedName name="gfhjgf" hidden="1">{#N/A,#N/A,FALSE,"CCTV"}</definedName>
    <definedName name="gg" localSheetId="6" hidden="1">{#N/A,#N/A,FALSE,"Chi tiÆt"}</definedName>
    <definedName name="gg" localSheetId="4" hidden="1">{#N/A,#N/A,FALSE,"Chi tiÆt"}</definedName>
    <definedName name="gg" localSheetId="1" hidden="1">{#N/A,#N/A,FALSE,"Chi tiÆt"}</definedName>
    <definedName name="gg" localSheetId="3" hidden="1">{#N/A,#N/A,FALSE,"Chi tiÆt"}</definedName>
    <definedName name="gg" hidden="1">{#N/A,#N/A,FALSE,"Chi tiÆt"}</definedName>
    <definedName name="ggg" localSheetId="6" hidden="1">{#N/A,#N/A,FALSE,"Chi tiÆt"}</definedName>
    <definedName name="ggg" localSheetId="4" hidden="1">{#N/A,#N/A,FALSE,"Chi tiÆt"}</definedName>
    <definedName name="ggg" localSheetId="1" hidden="1">{#N/A,#N/A,FALSE,"Chi tiÆt"}</definedName>
    <definedName name="ggg" localSheetId="3" hidden="1">{#N/A,#N/A,FALSE,"Chi tiÆt"}</definedName>
    <definedName name="ggg" hidden="1">{#N/A,#N/A,FALSE,"Chi tiÆt"}</definedName>
    <definedName name="gggg" localSheetId="4">{"'Sheet1'!$L$16"}</definedName>
    <definedName name="gggg" localSheetId="1" hidden="1">{"'Sheet1'!$L$16"}</definedName>
    <definedName name="gggg" hidden="1">{"'Sheet1'!$L$16"}</definedName>
    <definedName name="ggsf" localSheetId="0" hidden="1">#REF!</definedName>
    <definedName name="ggsf" localSheetId="1" hidden="1">#REF!</definedName>
    <definedName name="ggsf" hidden="1">#REF!</definedName>
    <definedName name="GH" localSheetId="4" hidden="1">#REF!</definedName>
    <definedName name="GH" hidden="1">#REF!</definedName>
    <definedName name="ghfghf" localSheetId="1" hidden="1">{#N/A,#N/A,FALSE,"CCTV"}</definedName>
    <definedName name="ghfghf" hidden="1">{#N/A,#N/A,FALSE,"CCTV"}</definedName>
    <definedName name="ghfh" localSheetId="6" hidden="1">{#N/A,#N/A,FALSE,"Chi tiÆt"}</definedName>
    <definedName name="ghfh" localSheetId="4" hidden="1">{#N/A,#N/A,FALSE,"Chi tiÆt"}</definedName>
    <definedName name="ghfh" hidden="1">{#N/A,#N/A,FALSE,"Chi tiÆt"}</definedName>
    <definedName name="GHGH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GH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G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hdsg" localSheetId="4" hidden="1">#REF!</definedName>
    <definedName name="ghhdsg" hidden="1">#REF!</definedName>
    <definedName name="ghj" localSheetId="6" hidden="1">{"'Sheet1'!$L$16"}</definedName>
    <definedName name="ghj" localSheetId="4" hidden="1">{"'Sheet1'!$L$16"}</definedName>
    <definedName name="ghj" localSheetId="1" hidden="1">{"'Sheet1'!$L$16"}</definedName>
    <definedName name="ghj" localSheetId="3" hidden="1">{"'Sheet1'!$L$16"}</definedName>
    <definedName name="ghj" hidden="1">{"'Sheet1'!$L$16"}</definedName>
    <definedName name="ghjgh" localSheetId="1" hidden="1">{#N/A,#N/A,FALSE,"CCTV"}</definedName>
    <definedName name="ghjgh" hidden="1">{#N/A,#N/A,FALSE,"CCTV"}</definedName>
    <definedName name="ghjgj" localSheetId="4" hidden="1">#REF!</definedName>
    <definedName name="ghjgj" hidden="1">#REF!</definedName>
    <definedName name="ghjhgj">{"'Sheet1'!$L$16"}</definedName>
    <definedName name="gi">0.4</definedName>
    <definedName name="giang" localSheetId="0" hidden="1">#REF!</definedName>
    <definedName name="giang" localSheetId="1" hidden="1">#REF!</definedName>
    <definedName name="giang" hidden="1">#REF!</definedName>
    <definedName name="GIATB">#REF!</definedName>
    <definedName name="GIAVTNC" comment="Gia VT-NC Thuc te">#REF!</definedName>
    <definedName name="gj" localSheetId="4" hidden="1">#REF!</definedName>
    <definedName name="gj" hidden="1">#REF!</definedName>
    <definedName name="gjgjghh" localSheetId="4" hidden="1">#REF!</definedName>
    <definedName name="gjgjghh" hidden="1">#REF!</definedName>
    <definedName name="Gqlda">#REF!</definedName>
    <definedName name="grew" localSheetId="4" hidden="1">#REF!</definedName>
    <definedName name="grew" hidden="1">#REF!</definedName>
    <definedName name="grgeg" localSheetId="4" hidden="1">#REF!</definedName>
    <definedName name="grgeg" hidden="1">#REF!</definedName>
    <definedName name="gstbbtg">#REF!</definedName>
    <definedName name="gstbx">#REF!</definedName>
    <definedName name="gstby1">#REF!</definedName>
    <definedName name="gstby2">#REF!</definedName>
    <definedName name="gstby3">#REF!</definedName>
    <definedName name="gstby4">#REF!</definedName>
    <definedName name="gstby5">#REF!</definedName>
    <definedName name="gsxdbtg">#REF!</definedName>
    <definedName name="gsxdx">#REF!</definedName>
    <definedName name="gsxdy1">#REF!</definedName>
    <definedName name="gsxdy2">#REF!</definedName>
    <definedName name="gsxdy3">#REF!</definedName>
    <definedName name="gsxdy4">#REF!</definedName>
    <definedName name="gsxdy5">#REF!</definedName>
    <definedName name="GTB">#REF!</definedName>
    <definedName name="GTCPTTTKBVTC">#REF!</definedName>
    <definedName name="GTCPTTTKKT">#REF!</definedName>
    <definedName name="gþô" localSheetId="6" hidden="1">{"Offgrid",#N/A,FALSE,"OFFGRID";"Region",#N/A,FALSE,"REGION";"Offgrid -2",#N/A,FALSE,"OFFGRID";"WTP",#N/A,FALSE,"WTP";"WTP -2",#N/A,FALSE,"WTP";"Project",#N/A,FALSE,"PROJECT";"Summary -2",#N/A,FALSE,"SUMMARY"}</definedName>
    <definedName name="gþô" localSheetId="4" hidden="1">{"Offgrid",#N/A,FALSE,"OFFGRID";"Region",#N/A,FALSE,"REGION";"Offgrid -2",#N/A,FALSE,"OFFGRID";"WTP",#N/A,FALSE,"WTP";"WTP -2",#N/A,FALSE,"WTP";"Project",#N/A,FALSE,"PROJECT";"Summary -2",#N/A,FALSE,"SUMMARY"}</definedName>
    <definedName name="gþô" hidden="1">{"Offgrid",#N/A,FALSE,"OFFGRID";"Region",#N/A,FALSE,"REGION";"Offgrid -2",#N/A,FALSE,"OFFGRID";"WTP",#N/A,FALSE,"WTP";"WTP -2",#N/A,FALSE,"WTP";"Project",#N/A,FALSE,"PROJECT";"Summary -2",#N/A,FALSE,"SUMMARY"}</definedName>
    <definedName name="GTOTAL" localSheetId="4">{"'Sheet1'!$L$16"}</definedName>
    <definedName name="GTOTAL" localSheetId="1" hidden="1">{"'Sheet1'!$L$16"}</definedName>
    <definedName name="GTOTAL" hidden="1">{"'Sheet1'!$L$16"}</definedName>
    <definedName name="gu">#REF!,#REF!</definedName>
    <definedName name="GƯD" localSheetId="6" hidden="1">{"'Sheet1'!$L$16"}</definedName>
    <definedName name="GƯD" localSheetId="4" hidden="1">{"'Sheet1'!$L$16"}</definedName>
    <definedName name="GƯD" hidden="1">{"'Sheet1'!$L$16"}</definedName>
    <definedName name="GXD">#REF!</definedName>
    <definedName name="GYGY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YGY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YG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" localSheetId="6" hidden="1">{"'Sheet1'!$L$16"}</definedName>
    <definedName name="h" localSheetId="4" hidden="1">{"'Sheet1'!$L$16"}</definedName>
    <definedName name="h" localSheetId="1" hidden="1">{"'Sheet1'!$L$16"}</definedName>
    <definedName name="h" localSheetId="3" hidden="1">{"'Sheet1'!$L$16"}</definedName>
    <definedName name="h" hidden="1">{"'Sheet1'!$L$16"}</definedName>
    <definedName name="h_xoa" localSheetId="6" hidden="1">{"'Sheet1'!$L$16"}</definedName>
    <definedName name="h_xoa" localSheetId="4" hidden="1">{"'Sheet1'!$L$16"}</definedName>
    <definedName name="h_xoa" localSheetId="1" hidden="1">{"'Sheet1'!$L$16"}</definedName>
    <definedName name="h_xoa" localSheetId="3" hidden="1">{"'Sheet1'!$L$16"}</definedName>
    <definedName name="h_xoa" hidden="1">{"'Sheet1'!$L$16"}</definedName>
    <definedName name="h_xoa2" localSheetId="6" hidden="1">{"'Sheet1'!$L$16"}</definedName>
    <definedName name="h_xoa2" localSheetId="4" hidden="1">{"'Sheet1'!$L$16"}</definedName>
    <definedName name="h_xoa2" localSheetId="1" hidden="1">{"'Sheet1'!$L$16"}</definedName>
    <definedName name="h_xoa2" localSheetId="3" hidden="1">{"'Sheet1'!$L$16"}</definedName>
    <definedName name="h_xoa2" hidden="1">{"'Sheet1'!$L$16"}</definedName>
    <definedName name="HA">{"'Sheet1'!$L$16"}</definedName>
    <definedName name="hai" localSheetId="6" hidden="1">{"'Sheet1'!$L$16"}</definedName>
    <definedName name="hai" localSheetId="4" hidden="1">{"'Sheet1'!$L$16"}</definedName>
    <definedName name="hai" localSheetId="1" hidden="1">{"'Sheet1'!$L$16"}</definedName>
    <definedName name="hai" localSheetId="3" hidden="1">{"'Sheet1'!$L$16"}</definedName>
    <definedName name="hai" hidden="1">{"'Sheet1'!$L$16"}</definedName>
    <definedName name="han" localSheetId="4" hidden="1">#REF!</definedName>
    <definedName name="han" hidden="1">#REF!</definedName>
    <definedName name="hanh">{"'Sheet1'!$L$16"}</definedName>
    <definedName name="hb">{"'Sheet1'!$L$16"}</definedName>
    <definedName name="hbbbbbb" localSheetId="6" hidden="1">{"'Sheet1'!$L$16"}</definedName>
    <definedName name="hbbbbbb" localSheetId="4" hidden="1">{"'Sheet1'!$L$16"}</definedName>
    <definedName name="hbbbbbb" hidden="1">{"'Sheet1'!$L$16"}</definedName>
    <definedName name="hdfhdh" localSheetId="4" hidden="1">#REF!</definedName>
    <definedName name="hdfhdh" hidden="1">#REF!</definedName>
    <definedName name="hdhgd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dhgd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dhgd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eä_soá_laép_xaø_H">1.7</definedName>
    <definedName name="hehdhdh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ehdhdh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ehdhdh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ehehe" localSheetId="6" hidden="1">{#N/A,#N/A,FALSE,"Chi tiÆt"}</definedName>
    <definedName name="hehehe" localSheetId="4" hidden="1">{#N/A,#N/A,FALSE,"Chi tiÆt"}</definedName>
    <definedName name="hehehe" hidden="1">{#N/A,#N/A,FALSE,"Chi tiÆt"}</definedName>
    <definedName name="hehgeh" localSheetId="4" hidden="1">#REF!</definedName>
    <definedName name="hehgeh" hidden="1">#REF!</definedName>
    <definedName name="hehreh" localSheetId="6" hidden="1">{"'Sheet1'!$L$16"}</definedName>
    <definedName name="hehreh" localSheetId="4" hidden="1">{"'Sheet1'!$L$16"}</definedName>
    <definedName name="hehreh" hidden="1">{"'Sheet1'!$L$16"}</definedName>
    <definedName name="hergyew" localSheetId="6" hidden="1">{"'Sheet1'!$L$16"}</definedName>
    <definedName name="hergyew" localSheetId="4" hidden="1">{"'Sheet1'!$L$16"}</definedName>
    <definedName name="hergyew" hidden="1">{"'Sheet1'!$L$16"}</definedName>
    <definedName name="hethongthoatnuocngoainha" localSheetId="0" hidden="1">#REF!</definedName>
    <definedName name="hethongthoatnuocngoainha" localSheetId="1" hidden="1">#REF!</definedName>
    <definedName name="hethongthoatnuocngoainha" hidden="1">#REF!</definedName>
    <definedName name="hfgsdf">{"'Sheet1'!$L$16"}</definedName>
    <definedName name="hg" localSheetId="4">{"'Sheet1'!$L$16"}</definedName>
    <definedName name="hg" localSheetId="1" hidden="1">{"'Sheet1'!$L$16"}</definedName>
    <definedName name="hg" hidden="1">{"'Sheet1'!$L$16"}</definedName>
    <definedName name="HGFH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GFH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GF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ghghg">{"'Sheet1'!$L$16"}</definedName>
    <definedName name="hh">{"'Sheet1'!$L$16"}</definedName>
    <definedName name="hhb">{"'Sheet1'!$L$16"}</definedName>
    <definedName name="hhh" localSheetId="6" hidden="1">{"'Sheet1'!$L$16"}</definedName>
    <definedName name="hhh" localSheetId="4" hidden="1">{"'Sheet1'!$L$16"}</definedName>
    <definedName name="hhh" hidden="1">{"'Sheet1'!$L$16"}</definedName>
    <definedName name="hhhh" localSheetId="6" hidden="1">{"'Sheet1'!$L$16"}</definedName>
    <definedName name="hhhh" localSheetId="4" hidden="1">{"'Sheet1'!$L$16"}</definedName>
    <definedName name="hhhh" hidden="1">{"'Sheet1'!$L$16"}</definedName>
    <definedName name="hhhhh" localSheetId="6" hidden="1">{"'Sheet1'!$L$16"}</definedName>
    <definedName name="hhhhh" localSheetId="4" hidden="1">{"'Sheet1'!$L$16"}</definedName>
    <definedName name="hhhhh" hidden="1">{"'Sheet1'!$L$16"}</definedName>
    <definedName name="hhhhhh" localSheetId="6" hidden="1">{"'Sheet1'!$L$16"}</definedName>
    <definedName name="hhhhhh" localSheetId="4" hidden="1">{"'Sheet1'!$L$16"}</definedName>
    <definedName name="hhhhhh" hidden="1">{"'Sheet1'!$L$16"}</definedName>
    <definedName name="hhhhhu">{"'Sheet1'!$L$16"}</definedName>
    <definedName name="HiddenRows" localSheetId="0" hidden="1">#REF!</definedName>
    <definedName name="HiddenRows" localSheetId="1" hidden="1">#REF!</definedName>
    <definedName name="HiddenRows" hidden="1">#REF!</definedName>
    <definedName name="Hiep">{"Thuxm2.xls","Sheet1"}</definedName>
    <definedName name="hieu">{"'Sheet1'!$L$16"}</definedName>
    <definedName name="hinh">#REF!</definedName>
    <definedName name="Hinh_thuc">"bangtra"</definedName>
    <definedName name="hj" localSheetId="6" hidden="1">{"'Sheet1'!$L$16"}</definedName>
    <definedName name="hj" localSheetId="4" hidden="1">{"'Sheet1'!$L$16"}</definedName>
    <definedName name="hj" localSheetId="1" hidden="1">{#N/A,#N/A,FALSE,"Chi tiÆt"}</definedName>
    <definedName name="hj" localSheetId="3" hidden="1">{"'Sheet1'!$L$16"}</definedName>
    <definedName name="hj" hidden="1">{#N/A,#N/A,FALSE,"Chi tiÆt"}</definedName>
    <definedName name="HJHH" localSheetId="6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HJHH" localSheetId="4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HJHH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hjjkl">{"'Sheet1'!$L$16"}</definedName>
    <definedName name="hjxghji">BlankMacro1</definedName>
    <definedName name="HKJHJ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KJHJ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KJH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klhj">{"'Sheet1'!$L$16"}</definedName>
    <definedName name="hoanthien" localSheetId="4" hidden="1">#REF!</definedName>
    <definedName name="hoanthien" hidden="1">#REF!</definedName>
    <definedName name="hoc">55000</definedName>
    <definedName name="hong" localSheetId="4">{"'Sheet1'!$L$16"}</definedName>
    <definedName name="hong" localSheetId="1" hidden="1">{"'Sheet1'!$L$16"}</definedName>
    <definedName name="hong" hidden="1">{"'Sheet1'!$L$16"}</definedName>
    <definedName name="hp">{"'Sheet1'!$L$16"}</definedName>
    <definedName name="hqu" localSheetId="1">{"Bao cao nNL tieu thu theo ca may hang thang nam 2001.xls"}</definedName>
    <definedName name="hqu">{"Bao cao nNL tieu thu theo ca may hang thang nam 2001.xls"}</definedName>
    <definedName name="Hqua" localSheetId="4">{"Bao cao nNL tieu thu theo ca may hang thang nam 2001.xls"}</definedName>
    <definedName name="Hqua" localSheetId="1">{"Bao cao nNL tieu thu theo ca may hang thang nam 2001.xls"}</definedName>
    <definedName name="Hqua">{"Bao cao nNL tieu thu theo ca may hang thang nam 2001.xls"}</definedName>
    <definedName name="HS_nhân_công">#REF!</definedName>
    <definedName name="HS_Song">#REF!</definedName>
    <definedName name="HS_Vật_liệu">#REF!</definedName>
    <definedName name="hscp">#REF!</definedName>
    <definedName name="HSCT3">0.1</definedName>
    <definedName name="hsđgxmc">#REF!</definedName>
    <definedName name="HSDN">2.5</definedName>
    <definedName name="HSLXH">1.7</definedName>
    <definedName name="hsm">1.1289</definedName>
    <definedName name="hsmtbtg">#REF!</definedName>
    <definedName name="hsmttbbtg">#REF!</definedName>
    <definedName name="hsmttbx">#REF!</definedName>
    <definedName name="hsmttby1">#REF!</definedName>
    <definedName name="hsmttby2">#REF!</definedName>
    <definedName name="hsmttby3">#REF!</definedName>
    <definedName name="hsmttby4">#REF!</definedName>
    <definedName name="hsmttby5">#REF!</definedName>
    <definedName name="hsmtx">#REF!</definedName>
    <definedName name="hsmty1">#REF!</definedName>
    <definedName name="hsmty2">#REF!</definedName>
    <definedName name="hsmty3">#REF!</definedName>
    <definedName name="hsmty4">#REF!</definedName>
    <definedName name="hsmty5">#REF!</definedName>
    <definedName name="hsn">0.5</definedName>
    <definedName name="hsnc_cau">2.5039</definedName>
    <definedName name="hsnc_cau2">1.626</definedName>
    <definedName name="hsnc_d">1.6356</definedName>
    <definedName name="hsnc_d2">1.6356</definedName>
    <definedName name="HSSC">'[1]Chiết tính'!#REF!</definedName>
    <definedName name="hsvl">1</definedName>
    <definedName name="hsvl2">1</definedName>
    <definedName name="hteye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teye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teye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HTKT1btg">#REF!</definedName>
    <definedName name="HTKT1x">#REF!</definedName>
    <definedName name="HTKT1y1">#REF!</definedName>
    <definedName name="HTKT1y2">#REF!</definedName>
    <definedName name="HTKT1y3">#REF!</definedName>
    <definedName name="HTKT2btg">#REF!</definedName>
    <definedName name="HTKT2x">#REF!</definedName>
    <definedName name="HTKT2y1">#REF!</definedName>
    <definedName name="HTKT2y2">#REF!</definedName>
    <definedName name="HTKT2y3">#REF!</definedName>
    <definedName name="htlm" localSheetId="4">{"'Sheet1'!$L$16"}</definedName>
    <definedName name="htlm" localSheetId="1" hidden="1">{"'Sheet1'!$L$16"}</definedName>
    <definedName name="htlm" hidden="1">{"'Sheet1'!$L$16"}</definedName>
    <definedName name="HTML_CodePage" hidden="1">950</definedName>
    <definedName name="HTML_Control" localSheetId="6" hidden="1">{"'Sheet1'!$L$16"}</definedName>
    <definedName name="HTML_Control" localSheetId="4" hidden="1">{"'Sheet1'!$L$16"}</definedName>
    <definedName name="HTML_Control" localSheetId="1" hidden="1">{"'Sheet1'!$L$16"}</definedName>
    <definedName name="HTML_Control" localSheetId="3" hidden="1">{"'Sheet1'!$L$16"}</definedName>
    <definedName name="HTML_Control" hidden="1">{"'Sheet1'!$L$16"}</definedName>
    <definedName name="HTML_Control_1">{"'Sheet1'!$L$16"}</definedName>
    <definedName name="HTML_Control_2">{"'Sheet1'!$L$16"}</definedName>
    <definedName name="HTML_Control_3">{"'Sheet1'!$L$16"}</definedName>
    <definedName name="HTML_Control_4">{"'Sheet1'!$L$16"}</definedName>
    <definedName name="HTML_Control_5">{"'Sheet1'!$L$16"}</definedName>
    <definedName name="HTML_Control_6">{"'Sheet1'!$L$16"}</definedName>
    <definedName name="html_control_xoa2" localSheetId="6" hidden="1">{"'Sheet1'!$L$16"}</definedName>
    <definedName name="html_control_xoa2" localSheetId="4" hidden="1">{"'Sheet1'!$L$16"}</definedName>
    <definedName name="html_control_xoa2" localSheetId="1" hidden="1">{"'Sheet1'!$L$16"}</definedName>
    <definedName name="html_control_xoa2" localSheetId="3" hidden="1">{"'Sheet1'!$L$16"}</definedName>
    <definedName name="html_control_xoa2" hidden="1">{"'Sheet1'!$L$16"}</definedName>
    <definedName name="HTML_Control1">{"'Sheet1'!$L$16"}</definedName>
    <definedName name="HTML_Controlmoi" localSheetId="6" hidden="1">{"'Sheet1'!$L$16"}</definedName>
    <definedName name="HTML_Controlmoi" localSheetId="4" hidden="1">{"'Sheet1'!$L$16"}</definedName>
    <definedName name="HTML_Controlmoi" localSheetId="1" hidden="1">{"'Sheet1'!$L$16"}</definedName>
    <definedName name="HTML_Controlmoi" localSheetId="3" hidden="1">{"'Sheet1'!$L$16"}</definedName>
    <definedName name="HTML_Controlmoi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localSheetId="6" hidden="1">"C:\2689\Q\國內\00q3961台化龍德PTA3建造\MyHTML.htm"</definedName>
    <definedName name="HTML_PathFile" localSheetId="4" hidden="1">"C:\2689\Q\國內\00q3961台化龍德PTA3建造\MyHTML.htm"</definedName>
    <definedName name="HTML_PathFile" localSheetId="3" hidden="1">"C:\2689\Q\國內\00q3961台化龍德PTA3建造\MyHTML.htm"</definedName>
    <definedName name="HTML_PathFile" hidden="1">"C:\2689\Q\??\00q3961????PTA3??\MyHTML.htm"</definedName>
    <definedName name="HTML_PathFilemoi" hidden="1">"C:\2689\Q\國內\00q3961台化龍德PTA3建造\MyHTML.htm"</definedName>
    <definedName name="HTML_Title" hidden="1">"00Q3961-SUM"</definedName>
    <definedName name="html2">{"'Sheet1'!$L$16"}</definedName>
    <definedName name="HTMLcpnmtrol">{"'Sheet1'!$L$16"}</definedName>
    <definedName name="htmll" localSheetId="6" hidden="1">{"'Sheet1'!$L$16"}</definedName>
    <definedName name="htmll" localSheetId="4" hidden="1">{"'Sheet1'!$L$16"}</definedName>
    <definedName name="htmll" hidden="1">{"'Sheet1'!$L$16"}</definedName>
    <definedName name="hu">{"'Sheet1'!$L$16"}</definedName>
    <definedName name="HUH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U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U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U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UH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UH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HU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hui">{"'Sheet1'!$L$16"}</definedName>
    <definedName name="huy" localSheetId="6" hidden="1">{"'Sheet1'!$L$16"}</definedName>
    <definedName name="huy" localSheetId="4" hidden="1">{"'Sheet1'!$L$16"}</definedName>
    <definedName name="huy" localSheetId="1" hidden="1">{"'Sheet1'!$L$16"}</definedName>
    <definedName name="huy" localSheetId="3" hidden="1">{"'Sheet1'!$L$16"}</definedName>
    <definedName name="huy" hidden="1">{"'Sheet1'!$L$16"}</definedName>
    <definedName name="huy_1">{"'Sheet1'!$L$16"}</definedName>
    <definedName name="huy_2">{"'Sheet1'!$L$16"}</definedName>
    <definedName name="huy_3">{"'Sheet1'!$L$16"}</definedName>
    <definedName name="huy_4">{"'Sheet1'!$L$16"}</definedName>
    <definedName name="huy_5">{"'Sheet1'!$L$16"}</definedName>
    <definedName name="huy_6">{"'Sheet1'!$L$16"}</definedName>
    <definedName name="huy_xoa" localSheetId="6" hidden="1">{"'Sheet1'!$L$16"}</definedName>
    <definedName name="huy_xoa" localSheetId="4" hidden="1">{"'Sheet1'!$L$16"}</definedName>
    <definedName name="huy_xoa" localSheetId="1" hidden="1">{"'Sheet1'!$L$16"}</definedName>
    <definedName name="huy_xoa" localSheetId="3" hidden="1">{"'Sheet1'!$L$16"}</definedName>
    <definedName name="huy_xoa" hidden="1">{"'Sheet1'!$L$16"}</definedName>
    <definedName name="huy_xoa2" localSheetId="6" hidden="1">{"'Sheet1'!$L$16"}</definedName>
    <definedName name="huy_xoa2" localSheetId="4" hidden="1">{"'Sheet1'!$L$16"}</definedName>
    <definedName name="huy_xoa2" localSheetId="1" hidden="1">{"'Sheet1'!$L$16"}</definedName>
    <definedName name="huy_xoa2" localSheetId="3" hidden="1">{"'Sheet1'!$L$16"}</definedName>
    <definedName name="huy_xoa2" hidden="1">{"'Sheet1'!$L$16"}</definedName>
    <definedName name="huyen">{"'Sheet1'!$L$16"}</definedName>
    <definedName name="huyhoa">{"'Sheet1'!$L$16"}</definedName>
    <definedName name="huymoi" localSheetId="6" hidden="1">{"'Sheet1'!$L$16"}</definedName>
    <definedName name="huymoi" localSheetId="4" hidden="1">{"'Sheet1'!$L$16"}</definedName>
    <definedName name="huymoi" localSheetId="1" hidden="1">{"'Sheet1'!$L$16"}</definedName>
    <definedName name="huymoi" localSheetId="3" hidden="1">{"'Sheet1'!$L$16"}</definedName>
    <definedName name="huymoi" hidden="1">{"'Sheet1'!$L$16"}</definedName>
    <definedName name="HUYØ">{"'Sheet1'!$L$16"}</definedName>
    <definedName name="huyy" localSheetId="6" hidden="1">{"'Sheet1'!$L$16"}</definedName>
    <definedName name="huyy" localSheetId="4" hidden="1">{"'Sheet1'!$L$16"}</definedName>
    <definedName name="huyy" hidden="1">{"'Sheet1'!$L$16"}</definedName>
    <definedName name="huyyy" localSheetId="6" hidden="1">{"'Sheet1'!$L$16"}</definedName>
    <definedName name="huyyy" localSheetId="4" hidden="1">{"'Sheet1'!$L$16"}</definedName>
    <definedName name="huyyy" hidden="1">{"'Sheet1'!$L$16"}</definedName>
    <definedName name="hy" localSheetId="4">{"'Sheet1'!$L$16"}</definedName>
    <definedName name="hy" localSheetId="1" hidden="1">{"'Sheet1'!$L$16"}</definedName>
    <definedName name="hy" hidden="1">{"'Sheet1'!$L$16"}</definedName>
    <definedName name="i_BTK">#REF!</definedName>
    <definedName name="i_BTKKhac">#REF!</definedName>
    <definedName name="i_CapCT">#REF!</definedName>
    <definedName name="i_CTKhac">#REF!</definedName>
    <definedName name="i_KTQT">#REF!</definedName>
    <definedName name="i_LoaiCT">#REF!</definedName>
    <definedName name="i_Luong">#REF!</definedName>
    <definedName name="i_VB">#REF!</definedName>
    <definedName name="iCount">3</definedName>
    <definedName name="iCt_End">1047</definedName>
    <definedName name="InfoDialog">"Dialogfeldrahmen 1"</definedName>
    <definedName name="ityityit" localSheetId="6" hidden="1">{#N/A,#N/A,FALSE,"변경관리예산";#N/A,#N/A,FALSE,"변경장비예산";#N/A,#N/A,FALSE,"변경준설예산";#N/A,#N/A,FALSE,"변경철구예산"}</definedName>
    <definedName name="ityityit" localSheetId="4" hidden="1">{#N/A,#N/A,FALSE,"변경관리예산";#N/A,#N/A,FALSE,"변경장비예산";#N/A,#N/A,FALSE,"변경준설예산";#N/A,#N/A,FALSE,"변경철구예산"}</definedName>
    <definedName name="ityityit" hidden="1">{#N/A,#N/A,FALSE,"변경관리예산";#N/A,#N/A,FALSE,"변경장비예산";#N/A,#N/A,FALSE,"변경준설예산";#N/A,#N/A,FALSE,"변경철구예산"}</definedName>
    <definedName name="iutrir" localSheetId="6" hidden="1">{#N/A,#N/A,FALSE,"부대1"}</definedName>
    <definedName name="iutrir" localSheetId="4" hidden="1">{#N/A,#N/A,FALSE,"부대1"}</definedName>
    <definedName name="iutrir" hidden="1">{#N/A,#N/A,FALSE,"부대1"}</definedName>
    <definedName name="j" localSheetId="4" hidden="1">#REF!</definedName>
    <definedName name="j" hidden="1">#REF!</definedName>
    <definedName name="jfc" localSheetId="6" hidden="1">{"'Sheet1'!$L$16"}</definedName>
    <definedName name="jfc" localSheetId="4" hidden="1">{"'Sheet1'!$L$16"}</definedName>
    <definedName name="jfc" hidden="1">{"'Sheet1'!$L$16"}</definedName>
    <definedName name="jfgjfjfj" localSheetId="4" hidden="1">#REF!</definedName>
    <definedName name="jfgjfjfj" hidden="1">#REF!</definedName>
    <definedName name="JFH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FH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F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h">BlankMacro1</definedName>
    <definedName name="JHG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HG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HG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HGH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HGH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HG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hjh">{"'Sheet1'!$L$16"}</definedName>
    <definedName name="JK">{"Book1","BoQ2.XLS"}</definedName>
    <definedName name="JK_1">{"Book1","BoQ2.XLS"}</definedName>
    <definedName name="JK_2">{"Book1","BoQ2.XLS"}</definedName>
    <definedName name="JK_3">{"Book1","BoQ2.XLS"}</definedName>
    <definedName name="JK_4">{"Book1","BoQ2.XLS"}</definedName>
    <definedName name="JK_5">{"Book1","BoQ2.XLS"}</definedName>
    <definedName name="JK_6">{"Book1","BoQ2.XLS"}</definedName>
    <definedName name="JKH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H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H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jk" localSheetId="4">#REF!</definedName>
    <definedName name="jkjk" localSheetId="1" hidden="1">{"'Sheet1'!$L$16"}</definedName>
    <definedName name="jkjk" hidden="1">{"'Sheet1'!$L$16"}</definedName>
    <definedName name="jtrujt" localSheetId="6" hidden="1">{#N/A,#N/A,FALSE,"부대2"}</definedName>
    <definedName name="jtrujt" localSheetId="4" hidden="1">{#N/A,#N/A,FALSE,"부대2"}</definedName>
    <definedName name="jtrujt" hidden="1">{#N/A,#N/A,FALSE,"부대2"}</definedName>
    <definedName name="K" localSheetId="4">#REF!</definedName>
    <definedName name="k" localSheetId="1" hidden="1">{"Offgrid",#N/A,FALSE,"OFFGRID";"Region",#N/A,FALSE,"REGION";"Offgrid -2",#N/A,FALSE,"OFFGRID";"WTP",#N/A,FALSE,"WTP";"WTP -2",#N/A,FALSE,"WTP";"Project",#N/A,FALSE,"PROJECT";"Summary -2",#N/A,FALSE,"SUMMARY"}</definedName>
    <definedName name="k" hidden="1">{"Offgrid",#N/A,FALSE,"OFFGRID";"Region",#N/A,FALSE,"REGION";"Offgrid -2",#N/A,FALSE,"OFFGRID";"WTP",#N/A,FALSE,"WTP";"WTP -2",#N/A,FALSE,"WTP";"Project",#N/A,FALSE,"PROJECT";"Summary -2",#N/A,FALSE,"SUMMARY"}</definedName>
    <definedName name="k_xoa" localSheetId="6" hidden="1">{"Offgrid",#N/A,FALSE,"OFFGRID";"Region",#N/A,FALSE,"REGION";"Offgrid -2",#N/A,FALSE,"OFFGRID";"WTP",#N/A,FALSE,"WTP";"WTP -2",#N/A,FALSE,"WTP";"Project",#N/A,FALSE,"PROJECT";"Summary -2",#N/A,FALSE,"SUMMARY"}</definedName>
    <definedName name="k_xoa" localSheetId="4" hidden="1">{"Offgrid",#N/A,FALSE,"OFFGRID";"Region",#N/A,FALSE,"REGION";"Offgrid -2",#N/A,FALSE,"OFFGRID";"WTP",#N/A,FALSE,"WTP";"WTP -2",#N/A,FALSE,"WTP";"Project",#N/A,FALSE,"PROJECT";"Summary -2",#N/A,FALSE,"SUMMARY"}</definedName>
    <definedName name="k_xoa" localSheetId="1" hidden="1">{"Offgrid",#N/A,FALSE,"OFFGRID";"Region",#N/A,FALSE,"REGION";"Offgrid -2",#N/A,FALSE,"OFFGRID";"WTP",#N/A,FALSE,"WTP";"WTP -2",#N/A,FALSE,"WTP";"Project",#N/A,FALSE,"PROJECT";"Summary -2",#N/A,FALSE,"SUMMARY"}</definedName>
    <definedName name="k_xoa" localSheetId="3" hidden="1">{"Offgrid",#N/A,FALSE,"OFFGRID";"Region",#N/A,FALSE,"REGION";"Offgrid -2",#N/A,FALSE,"OFFGRID";"WTP",#N/A,FALSE,"WTP";"WTP -2",#N/A,FALSE,"WTP";"Project",#N/A,FALSE,"PROJECT";"Summary -2",#N/A,FALSE,"SUMMARY"}</definedName>
    <definedName name="k_xoa" hidden="1">{"Offgrid",#N/A,FALSE,"OFFGRID";"Region",#N/A,FALSE,"REGION";"Offgrid -2",#N/A,FALSE,"OFFGRID";"WTP",#N/A,FALSE,"WTP";"WTP -2",#N/A,FALSE,"WTP";"Project",#N/A,FALSE,"PROJECT";"Summary -2",#N/A,FALSE,"SUMMARY"}</definedName>
    <definedName name="K0">#REF!</definedName>
    <definedName name="keo" xml:space="preserve"> ROUNDUP(#REF!*#REF!*#REF!*#REF!*7.85,0)</definedName>
    <definedName name="KH">#REF!</definedName>
    <definedName name="khac">2</definedName>
    <definedName name="khanh" localSheetId="0" hidden="1">#REF!</definedName>
    <definedName name="khanh" localSheetId="1" hidden="1">#REF!</definedName>
    <definedName name="khanh" hidden="1">#REF!</definedName>
    <definedName name="KHGDFKHGFJKGF" localSheetId="4" hidden="1">#REF!</definedName>
    <definedName name="KHGDFKHGFJKGF" hidden="1">#REF!</definedName>
    <definedName name="KHNM">#REF!</definedName>
    <definedName name="khoas">{"'Sheet1'!$L$16"}</definedName>
    <definedName name="khongtruotgia" localSheetId="4">{"'Sheet1'!$L$16"}</definedName>
    <definedName name="khongtruotgia" localSheetId="1" hidden="1">{"'Sheet1'!$L$16"}</definedName>
    <definedName name="khongtruotgia" hidden="1">{"'Sheet1'!$L$16"}</definedName>
    <definedName name="Khu" localSheetId="6" hidden="1">{#N/A,#N/A,FALSE,"Chi tiÆt"}</definedName>
    <definedName name="Khu" localSheetId="4" hidden="1">{#N/A,#N/A,FALSE,"Chi tiÆt"}</definedName>
    <definedName name="Khu" localSheetId="1" hidden="1">{#N/A,#N/A,FALSE,"Chi tiÆt"}</definedName>
    <definedName name="Khu" localSheetId="3" hidden="1">{#N/A,#N/A,FALSE,"Chi tiÆt"}</definedName>
    <definedName name="Khu" hidden="1">{#N/A,#N/A,FALSE,"Chi tiÆt"}</definedName>
    <definedName name="KhuyenmaiUPS">"AutoShape 264"</definedName>
    <definedName name="kj" localSheetId="6" hidden="1">{#N/A,#N/A,FALSE,"Chi tiÆt"}</definedName>
    <definedName name="kj" localSheetId="4" hidden="1">{#N/A,#N/A,FALSE,"Chi tiÆt"}</definedName>
    <definedName name="kj" localSheetId="1" hidden="1">{#N/A,#N/A,FALSE,"Chi tiÆt"}</definedName>
    <definedName name="kj" localSheetId="3" hidden="1">{#N/A,#N/A,FALSE,"Chi tiÆt"}</definedName>
    <definedName name="kj" hidden="1">{#N/A,#N/A,FALSE,"Chi tiÆt"}</definedName>
    <definedName name="kjkjkj">{"'Sheet1'!$L$16"}</definedName>
    <definedName name="kk" localSheetId="4" hidden="1">#REF!</definedName>
    <definedName name="kk" hidden="1">#REF!</definedName>
    <definedName name="kkk">{"'Sheet1'!$L$16"}</definedName>
    <definedName name="ｋｋｋ">{"'Sheet1'!$L$16"}</definedName>
    <definedName name="kkkk" localSheetId="1" hidden="1">{"'Sheet1'!$L$16"}</definedName>
    <definedName name="kkkk" hidden="1">{"'Sheet1'!$L$16"}</definedName>
    <definedName name="kl">#REF!</definedName>
    <definedName name="kljg" localSheetId="6" hidden="1">{"'Sheet1'!$L$16"}</definedName>
    <definedName name="kljg" localSheetId="4" hidden="1">{"'Sheet1'!$L$16"}</definedName>
    <definedName name="kljg" localSheetId="1" hidden="1">{"'Sheet1'!$L$16"}</definedName>
    <definedName name="kljg" localSheetId="3" hidden="1">{"'Sheet1'!$L$16"}</definedName>
    <definedName name="kljg" hidden="1">{"'Sheet1'!$L$16"}</definedName>
    <definedName name="klm">{"'Sheet1'!$L$16"}</definedName>
    <definedName name="KLTHNH">{"ÿÿÿÿÿ","DT cau tam Ha trinh 7.xls","DT cau tam Ha trinh 3.xls"}</definedName>
    <definedName name="KO">#REF!</definedName>
    <definedName name="ks" localSheetId="4">{"'Sheet1'!$L$16"}</definedName>
    <definedName name="ks" localSheetId="1" hidden="1">{"'Sheet1'!$L$16"}</definedName>
    <definedName name="ks" hidden="1">{"'Sheet1'!$L$16"}</definedName>
    <definedName name="ksbn" localSheetId="4">{"'Sheet1'!$L$16"}</definedName>
    <definedName name="ksbn" localSheetId="1" hidden="1">{"'Sheet1'!$L$16"}</definedName>
    <definedName name="ksbn" hidden="1">{"'Sheet1'!$L$16"}</definedName>
    <definedName name="kshn" localSheetId="4">{"'Sheet1'!$L$16"}</definedName>
    <definedName name="kshn" localSheetId="1" hidden="1">{"'Sheet1'!$L$16"}</definedName>
    <definedName name="kshn" hidden="1">{"'Sheet1'!$L$16"}</definedName>
    <definedName name="ksls" localSheetId="4">{"'Sheet1'!$L$16"}</definedName>
    <definedName name="ksls" localSheetId="1" hidden="1">{"'Sheet1'!$L$16"}</definedName>
    <definedName name="ksls" hidden="1">{"'Sheet1'!$L$16"}</definedName>
    <definedName name="KTVDT">#REF!</definedName>
    <definedName name="kvl">1.166</definedName>
    <definedName name="l">{"Book1","BoQ2.XLS"}</definedName>
    <definedName name="L63x6">5800</definedName>
    <definedName name="lan" localSheetId="6" hidden="1">{#N/A,#N/A,TRUE,"BT M200 da 10x20"}</definedName>
    <definedName name="lan" localSheetId="4" hidden="1">{#N/A,#N/A,TRUE,"BT M200 da 10x20"}</definedName>
    <definedName name="lan" hidden="1">{#N/A,#N/A,TRUE,"BT M200 da 10x20"}</definedName>
    <definedName name="lang">#REF!</definedName>
    <definedName name="langson" localSheetId="4">{"'Sheet1'!$L$16"}</definedName>
    <definedName name="langson" localSheetId="1" hidden="1">{"'Sheet1'!$L$16"}</definedName>
    <definedName name="langson" hidden="1">{"'Sheet1'!$L$16"}</definedName>
    <definedName name="latgach">#REF!</definedName>
    <definedName name="LBS_22">107800000</definedName>
    <definedName name="LCT">#REF!</definedName>
    <definedName name="LCTT">{"Thuxm2.xls","Sheet1"}</definedName>
    <definedName name="ldabtg">#REF!</definedName>
    <definedName name="ldax">#REF!</definedName>
    <definedName name="lday1">#REF!</definedName>
    <definedName name="lday2">#REF!</definedName>
    <definedName name="lday3">#REF!</definedName>
    <definedName name="lday4">#REF!</definedName>
    <definedName name="lday5">#REF!</definedName>
    <definedName name="le">{"'Sheet1'!$L$16"}</definedName>
    <definedName name="LEEEE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LEEEE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LEEEE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Li_BCVT">#REF!</definedName>
    <definedName name="Li_Cap">#REF!</definedName>
    <definedName name="Li_HC">#REF!</definedName>
    <definedName name="LI_MTT">#REF!</definedName>
    <definedName name="light">"Picture 1"</definedName>
    <definedName name="linh" localSheetId="6" hidden="1">{"'Sheet1'!$L$16"}</definedName>
    <definedName name="linh" localSheetId="4" hidden="1">{"'Sheet1'!$L$16"}</definedName>
    <definedName name="linh" localSheetId="1" hidden="1">{"'Sheet1'!$L$16"}</definedName>
    <definedName name="linh" localSheetId="3" hidden="1">{"'Sheet1'!$L$16"}</definedName>
    <definedName name="linh" hidden="1">{"'Sheet1'!$L$16"}</definedName>
    <definedName name="linhT">{"'Sheet1'!$L$16"}</definedName>
    <definedName name="List">{"'Sheet1'!$L$16"}</definedName>
    <definedName name="List_DB">#REF!</definedName>
    <definedName name="List_DS">#REF!</definedName>
    <definedName name="List_NVL">#REF!</definedName>
    <definedName name="LLEE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LLEE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LLEE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lll" localSheetId="6" hidden="1">{#N/A,#N/A,FALSE,"特殊室（ＢＱ表）"}</definedName>
    <definedName name="lll" localSheetId="4" hidden="1">{#N/A,#N/A,FALSE,"特殊室（ＢＱ表）"}</definedName>
    <definedName name="lll" hidden="1">{#N/A,#N/A,FALSE,"特殊室（ＢＱ表）"}</definedName>
    <definedName name="LN">#REF!</definedName>
    <definedName name="LN_keothep">#REF!</definedName>
    <definedName name="LN_ME">#REF!</definedName>
    <definedName name="LN_Thauphu">#REF!</definedName>
    <definedName name="lnnm">#REF!</definedName>
    <definedName name="Loai_CTKhac">#REF!</definedName>
    <definedName name="Loai_KTQT">#REF!</definedName>
    <definedName name="LoaiCT">#REF!</definedName>
    <definedName name="LoaiCT_75">#REF!</definedName>
    <definedName name="loan" localSheetId="1" hidden="1">{#N/A,#N/A,FALSE,"CCTV"}</definedName>
    <definedName name="loan" hidden="1">{#N/A,#N/A,FALSE,"CCTV"}</definedName>
    <definedName name="Long" localSheetId="4">{"'Sheet1'!$L$16"}</definedName>
    <definedName name="Long" localSheetId="1" hidden="1">{"'Sheet1'!$L$16"}</definedName>
    <definedName name="Long" hidden="1">{"'Sheet1'!$L$16"}</definedName>
    <definedName name="luan">{"'Sheet1'!$L$16"}</definedName>
    <definedName name="lulen">#REF!</definedName>
    <definedName name="Luong">{"'Sheet1'!$L$16"}</definedName>
    <definedName name="luyÕn">{"'Sheet1'!$L$16"}</definedName>
    <definedName name="M10.">{"'Sheet1'!$L$16"}</definedName>
    <definedName name="Macro10">#N/A</definedName>
    <definedName name="Macro12">#N/A</definedName>
    <definedName name="Macro13">#N/A</definedName>
    <definedName name="Macro14">#N/A</definedName>
    <definedName name="Macro5">#N/A</definedName>
    <definedName name="Macro6">#N/A</definedName>
    <definedName name="Macro7">#N/A</definedName>
    <definedName name="Macro8">#N/A</definedName>
    <definedName name="Macro9">#N/A</definedName>
    <definedName name="mat.spare" localSheetId="6" hidden="1">{"'ELEC'!$A$2:$H$216","'ELEC'!$C$2:$D$2"}</definedName>
    <definedName name="mat.spare" localSheetId="4" hidden="1">{"'ELEC'!$A$2:$H$216","'ELEC'!$C$2:$D$2"}</definedName>
    <definedName name="mat.spare" hidden="1">{"'ELEC'!$A$2:$H$216","'ELEC'!$C$2:$D$2"}</definedName>
    <definedName name="MAU">{"'Sheet1'!$L$16"}</definedName>
    <definedName name="mbm">{"'Sheet1'!$L$16"}</definedName>
    <definedName name="MCCO" localSheetId="1" hidden="1">{#N/A,#N/A,FALSE,"CCTV"}</definedName>
    <definedName name="MCCO" hidden="1">{#N/A,#N/A,FALSE,"CCTV"}</definedName>
    <definedName name="MCCO10" localSheetId="1" hidden="1">{#N/A,#N/A,FALSE,"CCTV"}</definedName>
    <definedName name="MCCO10" hidden="1">{#N/A,#N/A,FALSE,"CCTV"}</definedName>
    <definedName name="MCCO11" localSheetId="1" hidden="1">{#N/A,#N/A,FALSE,"CCTV"}</definedName>
    <definedName name="MCCO11" hidden="1">{#N/A,#N/A,FALSE,"CCTV"}</definedName>
    <definedName name="MCCO12" localSheetId="1" hidden="1">{#N/A,#N/A,FALSE,"CCTV"}</definedName>
    <definedName name="MCCO12" hidden="1">{#N/A,#N/A,FALSE,"CCTV"}</definedName>
    <definedName name="MCCO13" localSheetId="1" hidden="1">{#N/A,#N/A,FALSE,"CCTV"}</definedName>
    <definedName name="MCCO13" hidden="1">{#N/A,#N/A,FALSE,"CCTV"}</definedName>
    <definedName name="MCCO3" localSheetId="1" hidden="1">{#N/A,#N/A,FALSE,"CCTV"}</definedName>
    <definedName name="MCCO3" hidden="1">{#N/A,#N/A,FALSE,"CCTV"}</definedName>
    <definedName name="MCCO4" localSheetId="1" hidden="1">{#N/A,#N/A,FALSE,"CCTV"}</definedName>
    <definedName name="MCCO4" hidden="1">{#N/A,#N/A,FALSE,"CCTV"}</definedName>
    <definedName name="MCCO5" localSheetId="1" hidden="1">{#N/A,#N/A,FALSE,"CCTV"}</definedName>
    <definedName name="MCCO5" hidden="1">{#N/A,#N/A,FALSE,"CCTV"}</definedName>
    <definedName name="MCCO6" localSheetId="1" hidden="1">{#N/A,#N/A,FALSE,"CCTV"}</definedName>
    <definedName name="MCCO6" hidden="1">{#N/A,#N/A,FALSE,"CCTV"}</definedName>
    <definedName name="MCCO7" localSheetId="1" hidden="1">{#N/A,#N/A,FALSE,"CCTV"}</definedName>
    <definedName name="MCCO7" hidden="1">{#N/A,#N/A,FALSE,"CCTV"}</definedName>
    <definedName name="MCCO8" localSheetId="1" hidden="1">{#N/A,#N/A,FALSE,"CCTV"}</definedName>
    <definedName name="MCCO8" hidden="1">{#N/A,#N/A,FALSE,"CCTV"}</definedName>
    <definedName name="MCCO9" localSheetId="1" hidden="1">{#N/A,#N/A,FALSE,"CCTV"}</definedName>
    <definedName name="MCCO9" hidden="1">{#N/A,#N/A,FALSE,"CCTV"}</definedName>
    <definedName name="MCCOÙ" localSheetId="1" hidden="1">{#N/A,#N/A,FALSE,"CCTV"}</definedName>
    <definedName name="MCCOÙ" hidden="1">{#N/A,#N/A,FALSE,"CCTV"}</definedName>
    <definedName name="minh" localSheetId="6" hidden="1">{"'Sheet1'!$L$16"}</definedName>
    <definedName name="minh" localSheetId="4" hidden="1">{"'Sheet1'!$L$16"}</definedName>
    <definedName name="minh" hidden="1">{"'Sheet1'!$L$16"}</definedName>
    <definedName name="mm">{"Book1","BoQ2.XLS"}</definedName>
    <definedName name="mm_1">{"Book1","BoQ2.XLS"}</definedName>
    <definedName name="mm_2">{"Book1","BoQ2.XLS"}</definedName>
    <definedName name="mm_3">{"Book1","BoQ2.XLS"}</definedName>
    <definedName name="mm_4">{"Book1","BoQ2.XLS"}</definedName>
    <definedName name="mm_5">{"Book1","BoQ2.XLS"}</definedName>
    <definedName name="mm_6">{"Book1","BoQ2.XLS"}</definedName>
    <definedName name="ｍｍｍ">{"'Sheet1'!$L$16"}</definedName>
    <definedName name="ｍｍｍｍ">{"'Sheet1'!$L$16"}</definedName>
    <definedName name="mo" localSheetId="4">{"'Sheet1'!$L$16"}</definedName>
    <definedName name="mo" localSheetId="1" hidden="1">{"'Sheet1'!$L$16"}</definedName>
    <definedName name="mo" hidden="1">{"'Sheet1'!$L$16"}</definedName>
    <definedName name="moi" localSheetId="4">{"'Sheet1'!$L$16"}</definedName>
    <definedName name="moi" localSheetId="1" hidden="1">{"'Sheet1'!$L$16"}</definedName>
    <definedName name="moi" hidden="1">{"'Sheet1'!$L$16"}</definedName>
    <definedName name="MONEY">#REF!,#REF!</definedName>
    <definedName name="mong" localSheetId="6" hidden="1">{#N/A,#N/A,FALSE,"Chi tiÆt"}</definedName>
    <definedName name="mong" localSheetId="4" hidden="1">{#N/A,#N/A,FALSE,"Chi tiÆt"}</definedName>
    <definedName name="mong" hidden="1">{#N/A,#N/A,FALSE,"Chi tiÆt"}</definedName>
    <definedName name="mua" localSheetId="6" hidden="1">{"'Sheet1'!$L$16"}</definedName>
    <definedName name="mua" localSheetId="4" hidden="1">{"'Sheet1'!$L$16"}</definedName>
    <definedName name="mua" hidden="1">{"'Sheet1'!$L$16"}</definedName>
    <definedName name="mucluong">144000</definedName>
    <definedName name="MyBC">"44 NK 4001"</definedName>
    <definedName name="myclient">"UNILEVER"</definedName>
    <definedName name="mylocation">"Ho Chi Minh City,VIETNAM"</definedName>
    <definedName name="n" localSheetId="0" hidden="1">#REF!</definedName>
    <definedName name="n" localSheetId="1" hidden="1">#REF!</definedName>
    <definedName name="n" hidden="1">#REF!</definedName>
    <definedName name="na" localSheetId="6" hidden="1">{"'Sheet1'!$L$16"}</definedName>
    <definedName name="na" localSheetId="4" hidden="1">{"'Sheet1'!$L$16"}</definedName>
    <definedName name="na" localSheetId="1" hidden="1">{"'Sheet1'!$L$16"}</definedName>
    <definedName name="na" localSheetId="3" hidden="1">{"'Sheet1'!$L$16"}</definedName>
    <definedName name="na" hidden="1">{"'Sheet1'!$L$16"}</definedName>
    <definedName name="nam" localSheetId="1" hidden="1">{"'Sheet1'!$L$16"}</definedName>
    <definedName name="nam" hidden="1">{"'Sheet1'!$L$16"}</definedName>
    <definedName name="NB" localSheetId="0" hidden="1">#REF!</definedName>
    <definedName name="NB" localSheetId="1" hidden="1">#REF!</definedName>
    <definedName name="NB" hidden="1">#REF!</definedName>
    <definedName name="Ne">{"'Sheet1'!$L$16"}</definedName>
    <definedName name="nego검토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go검토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go검토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r">{"'Sheet1'!$L$16"}</definedName>
    <definedName name="NEW" localSheetId="4">{#N/A,#N/A,FALSE,"Chi tiÆt"}</definedName>
    <definedName name="new" localSheetId="1" hidden="1">{"'Sheet1'!$L$16"}</definedName>
    <definedName name="new" hidden="1">{"'Sheet1'!$L$16"}</definedName>
    <definedName name="NEWNAME" localSheetId="1" hidden="1">{#N/A,#N/A,FALSE,"CCTV"}</definedName>
    <definedName name="NEWNAME" hidden="1">{#N/A,#N/A,FALSE,"CCTV"}</definedName>
    <definedName name="ngu" localSheetId="4">{"'Sheet1'!$L$16"}</definedName>
    <definedName name="ngu" localSheetId="1" hidden="1">{"'Sheet1'!$L$16"}</definedName>
    <definedName name="ngu" hidden="1">{"'Sheet1'!$L$16"}</definedName>
    <definedName name="NguyenDiep">{"'Sheet1'!$L$16"}</definedName>
    <definedName name="NHAÂN_COÂNG">#NAME?</definedName>
    <definedName name="NHAÂN_COÂNG_1">BTRAM</definedName>
    <definedName name="NHAÂN_COÂNG_2">BTRAM</definedName>
    <definedName name="NHAÂN_COÂNG_3">BTRAM</definedName>
    <definedName name="NHAÂN_COÂNG_4">BTRAM</definedName>
    <definedName name="NHAÂN_COÂNG_5">BTRAM</definedName>
    <definedName name="NHAÂN_COÂNG_6">NA()</definedName>
    <definedName name="NHAÂN_COÂNG_7">NA()</definedName>
    <definedName name="NHAÂN_COÂNG_8">NA()</definedName>
    <definedName name="NHAAN_COANG1">BTRAM</definedName>
    <definedName name="nharac">{#N/A,#N/A,FALSE,"Chi tiÆt"}</definedName>
    <definedName name="nhfffd">{"DZ-TDTB2.XLS","Dcksat.xls"}</definedName>
    <definedName name="nhug">{"một";"hai";"ba";"bốn";"năm";"sáu";"bảy";"tám";"chín";"mười";"mươi";"mốt";"lăm";"trăm";"nghìn";"triệu";"tỷ";"lẻ";"không trăm";"Bằng chử : "}</definedName>
    <definedName name="NHUNG">zIsDgiaCTiet_Gia.VTu*2+3</definedName>
    <definedName name="nn">{"Book1","BoQ2.XLS"}</definedName>
    <definedName name="nnn">{"'Sheet1'!$L$16"}</definedName>
    <definedName name="NoiSuy_TKP">#REF!</definedName>
    <definedName name="NS_ChonThauTB">#REF!</definedName>
    <definedName name="NS_ChonThauXL">#REF!</definedName>
    <definedName name="NS_CPQLDA">#REF!</definedName>
    <definedName name="NS_GiamSatTB">#REF!</definedName>
    <definedName name="NS_GiamSatXL">#REF!</definedName>
    <definedName name="NS_KiemToan">#REF!</definedName>
    <definedName name="NS_QToan">#REF!</definedName>
    <definedName name="NS_ThamTraDT">#REF!</definedName>
    <definedName name="NS_ThamTraTK">#REF!</definedName>
    <definedName name="ntwrt" localSheetId="4" hidden="1">#REF!</definedName>
    <definedName name="ntwrt" hidden="1">#REF!</definedName>
    <definedName name="NUOCHKHOAN" localSheetId="6" hidden="1">{"'Sheet1'!$L$16"}</definedName>
    <definedName name="NUOCHKHOAN" localSheetId="4" hidden="1">{"'Sheet1'!$L$16"}</definedName>
    <definedName name="NUOCHKHOAN" localSheetId="1" hidden="1">{"'Sheet1'!$L$16"}</definedName>
    <definedName name="NUOCHKHOAN" localSheetId="3" hidden="1">{"'Sheet1'!$L$16"}</definedName>
    <definedName name="NUOCHKHOAN" hidden="1">{"'Sheet1'!$L$16"}</definedName>
    <definedName name="NUOCHKHOANMOI" localSheetId="6" hidden="1">{"'Sheet1'!$L$16"}</definedName>
    <definedName name="NUOCHKHOANMOI" localSheetId="4" hidden="1">{"'Sheet1'!$L$16"}</definedName>
    <definedName name="NUOCHKHOANMOI" localSheetId="1" hidden="1">{"'Sheet1'!$L$16"}</definedName>
    <definedName name="NUOCHKHOANMOI" localSheetId="3" hidden="1">{"'Sheet1'!$L$16"}</definedName>
    <definedName name="NUOCHKHOANMOI" hidden="1">{"'Sheet1'!$L$16"}</definedName>
    <definedName name="o">{"'Sheet1'!$L$16"}</definedName>
    <definedName name="oa" localSheetId="4" hidden="1">#REF!</definedName>
    <definedName name="oa" hidden="1">#REF!</definedName>
    <definedName name="OC" localSheetId="4">{"'Sheet1'!$L$16"}</definedName>
    <definedName name="oc" localSheetId="1" hidden="1">{"'Sheet1'!$L$16"}</definedName>
    <definedName name="oc" hidden="1">{"'Sheet1'!$L$16"}</definedName>
    <definedName name="opgach">#REF!</definedName>
    <definedName name="OrderTable" localSheetId="0" hidden="1">#REF!</definedName>
    <definedName name="OrderTable" localSheetId="1" hidden="1">#REF!</definedName>
    <definedName name="OrderTable" hidden="1">#REF!</definedName>
    <definedName name="Overhead_and_Profit">10</definedName>
    <definedName name="PAIII_" localSheetId="6" hidden="1">{"'Sheet1'!$L$16"}</definedName>
    <definedName name="PAIII_" localSheetId="4" hidden="1">{"'Sheet1'!$L$16"}</definedName>
    <definedName name="PAIII_" hidden="1">{"'Sheet1'!$L$16"}</definedName>
    <definedName name="PanelnhaA">#REF!</definedName>
    <definedName name="PC">{"'Sheet1'!$L$16"}</definedName>
    <definedName name="PGV">#REF!</definedName>
    <definedName name="PHANTICHGIA">#REF!</definedName>
    <definedName name="PHANTICHVATTU">#REF!</definedName>
    <definedName name="PMS" localSheetId="6" hidden="1">{"'Sheet1'!$L$16"}</definedName>
    <definedName name="PMS" localSheetId="4" hidden="1">{"'Sheet1'!$L$16"}</definedName>
    <definedName name="PMS" hidden="1">{"'Sheet1'!$L$16"}</definedName>
    <definedName name="Port1" localSheetId="6" hidden="1">{#N/A,#N/A,FALSE,"特殊室（ＢＱ表）"}</definedName>
    <definedName name="Port1" localSheetId="4" hidden="1">{#N/A,#N/A,FALSE,"特殊室（ＢＱ表）"}</definedName>
    <definedName name="Port1" hidden="1">{#N/A,#N/A,FALSE,"特殊室（ＢＱ表）"}</definedName>
    <definedName name="port11" localSheetId="6" hidden="1">{#N/A,#N/A,FALSE,"特殊室（ＢＱ表）"}</definedName>
    <definedName name="port11" localSheetId="4" hidden="1">{#N/A,#N/A,FALSE,"特殊室（ＢＱ表）"}</definedName>
    <definedName name="port11" hidden="1">{#N/A,#N/A,FALSE,"特殊室（ＢＱ表）"}</definedName>
    <definedName name="pp">#REF!,#REF!</definedName>
    <definedName name="PPPP">{"'Sheet1'!$L$16"}</definedName>
    <definedName name="ｐｐｐｐ">{"'Sheet1'!$L$16"}</definedName>
    <definedName name="PRELIMS">#REF!</definedName>
    <definedName name="_xlnm.Print_Area" localSheetId="0">'Nội thất đóng'!$A$1:$F$97</definedName>
    <definedName name="_xlnm.Print_Area" localSheetId="1">'Nội thất mua'!$A$1:$H$18</definedName>
    <definedName name="_xlnm.Print_Area">#REF!</definedName>
    <definedName name="_xlnm.Print_Titles" localSheetId="0">'Nội thất đóng'!$7:$7</definedName>
    <definedName name="_xlnm.Print_Titles" localSheetId="1">'Nội thất mua'!$8:$8</definedName>
    <definedName name="_xlnm.Print_Titles">#N/A</definedName>
    <definedName name="ProdForm" localSheetId="0" hidden="1">#REF!</definedName>
    <definedName name="ProdForm" localSheetId="1" hidden="1">#REF!</definedName>
    <definedName name="ProdForm" hidden="1">#REF!</definedName>
    <definedName name="Product" localSheetId="0" hidden="1">#REF!</definedName>
    <definedName name="Product" localSheetId="1" hidden="1">#REF!</definedName>
    <definedName name="Product" hidden="1">#REF!</definedName>
    <definedName name="PTGIADTBS">#REF!</definedName>
    <definedName name="PTGIAHAMTUHOAI">#REF!</definedName>
    <definedName name="PtichDTL">rate</definedName>
    <definedName name="PtichDTL_1">rate</definedName>
    <definedName name="PtichDTL_5">rate</definedName>
    <definedName name="PtichDTL_6">rate</definedName>
    <definedName name="PtichDTL_7">rate</definedName>
    <definedName name="PtichDTL_8">rate</definedName>
    <definedName name="PtichDTL_9">rate</definedName>
    <definedName name="q" localSheetId="6" hidden="1">#REF!</definedName>
    <definedName name="q" localSheetId="4" hidden="1">#REF!</definedName>
    <definedName name="q" localSheetId="1">{"Bao cao nNL tieu thu theo ca may hang thang nam 2001.xls"}</definedName>
    <definedName name="q" localSheetId="3" hidden="1">#REF!</definedName>
    <definedName name="q">{"Bao cao nNL tieu thu theo ca may hang thang nam 2001.xls"}</definedName>
    <definedName name="qd10_gt">{"'Sheet1'!$L$16"}</definedName>
    <definedName name="qd10_gt1">{"'Sheet1'!$L$16"}</definedName>
    <definedName name="qldabtg">#REF!</definedName>
    <definedName name="qldax">#REF!</definedName>
    <definedName name="qlday1">#REF!</definedName>
    <definedName name="qlday2">#REF!</definedName>
    <definedName name="qlday3">#REF!</definedName>
    <definedName name="qlday4">#REF!</definedName>
    <definedName name="qlday5">#REF!</definedName>
    <definedName name="qncjstkdehdwhrud" localSheetId="6" hidden="1">{#N/A,#N/A,TRUE,"1";#N/A,#N/A,TRUE,"2";#N/A,#N/A,TRUE,"3";#N/A,#N/A,TRUE,"4";#N/A,#N/A,TRUE,"5";#N/A,#N/A,TRUE,"6";#N/A,#N/A,TRUE,"7"}</definedName>
    <definedName name="qncjstkdehdwhrud" localSheetId="4" hidden="1">{#N/A,#N/A,TRUE,"1";#N/A,#N/A,TRUE,"2";#N/A,#N/A,TRUE,"3";#N/A,#N/A,TRUE,"4";#N/A,#N/A,TRUE,"5";#N/A,#N/A,TRUE,"6";#N/A,#N/A,TRUE,"7"}</definedName>
    <definedName name="qncjstkdehdwhrud" hidden="1">{#N/A,#N/A,TRUE,"1";#N/A,#N/A,TRUE,"2";#N/A,#N/A,TRUE,"3";#N/A,#N/A,TRUE,"4";#N/A,#N/A,TRUE,"5";#N/A,#N/A,TRUE,"6";#N/A,#N/A,TRUE,"7"}</definedName>
    <definedName name="qq" localSheetId="4">{"'Sheet1'!$L$16"}</definedName>
    <definedName name="qq" localSheetId="1" hidden="1">{#N/A,#N/A,FALSE,"Chi tiÆt"}</definedName>
    <definedName name="qq" hidden="1">{#N/A,#N/A,FALSE,"Chi tiÆt"}</definedName>
    <definedName name="QQQ">{"'Sheet1'!$L$16"}</definedName>
    <definedName name="ｑｑｑ">{"'Sheet1'!$L$16"}</definedName>
    <definedName name="qqqq">{"'Sheet1'!$L$16"}</definedName>
    <definedName name="ｑｑｑｑ">{"'Sheet1'!$L$16"}</definedName>
    <definedName name="qqqqq">{"'Sheet1'!$L$16"}</definedName>
    <definedName name="qqqqqqq">{"'Sheet1'!$L$16"}</definedName>
    <definedName name="qqqqqqqqqqqqqqqqqqqqqq">{"'Sheet1'!$L$16"}</definedName>
    <definedName name="quantity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quantity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quantity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qvv">{"'Sheet1'!$L$16"}</definedName>
    <definedName name="qw" localSheetId="6" hidden="1">{#N/A,#N/A,FALSE,"단가표지"}</definedName>
    <definedName name="qw" localSheetId="4" hidden="1">{#N/A,#N/A,FALSE,"단가표지"}</definedName>
    <definedName name="qw" hidden="1">{#N/A,#N/A,FALSE,"단가표지"}</definedName>
    <definedName name="QWE">#N/A</definedName>
    <definedName name="qwwqe">{"'Sheet1'!$L$16"}</definedName>
    <definedName name="Rad">1500</definedName>
    <definedName name="Ranhxay">{"'Sheet1'!$L$16"}</definedName>
    <definedName name="rate">14000</definedName>
    <definedName name="rate_9">14000</definedName>
    <definedName name="RCArea" localSheetId="0" hidden="1">#REF!</definedName>
    <definedName name="RCArea" localSheetId="1" hidden="1">#REF!</definedName>
    <definedName name="RCArea" hidden="1">#REF!</definedName>
    <definedName name="_xlnm.Recorder">#REF!</definedName>
    <definedName name="RECOUT">NA()</definedName>
    <definedName name="report1" localSheetId="6" hidden="1">{#N/A,#N/A,FALSE,"特殊室（ＢＱ表）"}</definedName>
    <definedName name="report1" localSheetId="4" hidden="1">{#N/A,#N/A,FALSE,"特殊室（ＢＱ表）"}</definedName>
    <definedName name="report1" hidden="1">{#N/A,#N/A,FALSE,"特殊室（ＢＱ表）"}</definedName>
    <definedName name="REPORT10" localSheetId="1" hidden="1">{#N/A,#N/A,FALSE,"CCTV"}</definedName>
    <definedName name="REPORT10" hidden="1">{#N/A,#N/A,FALSE,"CCTV"}</definedName>
    <definedName name="report2" localSheetId="6" hidden="1">{#N/A,#N/A,FALSE,"特殊室（ＢＱ表）"}</definedName>
    <definedName name="report2" localSheetId="4" hidden="1">{#N/A,#N/A,FALSE,"特殊室（ＢＱ表）"}</definedName>
    <definedName name="REPORT2" localSheetId="1" hidden="1">{#N/A,#N/A,FALSE,"CCTV"}</definedName>
    <definedName name="report2" localSheetId="3" hidden="1">{#N/A,#N/A,FALSE,"特殊室（ＢＱ表）"}</definedName>
    <definedName name="REPORT2" hidden="1">{#N/A,#N/A,FALSE,"CCTV"}</definedName>
    <definedName name="REPORT3" localSheetId="1" hidden="1">{#N/A,#N/A,FALSE,"CCTV"}</definedName>
    <definedName name="REPORT3" hidden="1">{#N/A,#N/A,FALSE,"CCTV"}</definedName>
    <definedName name="REPORT4" localSheetId="1" hidden="1">{#N/A,#N/A,FALSE,"CCTV"}</definedName>
    <definedName name="REPORT4" hidden="1">{#N/A,#N/A,FALSE,"CCTV"}</definedName>
    <definedName name="REPORT5" localSheetId="1" hidden="1">{#N/A,#N/A,FALSE,"CCTV"}</definedName>
    <definedName name="REPORT5" hidden="1">{#N/A,#N/A,FALSE,"CCTV"}</definedName>
    <definedName name="Result21" localSheetId="6" hidden="1">{"'Sheet1'!$L$16"}</definedName>
    <definedName name="Result21" localSheetId="4" hidden="1">{"'Sheet1'!$L$16"}</definedName>
    <definedName name="Result21" localSheetId="1" hidden="1">{"'Sheet1'!$L$16"}</definedName>
    <definedName name="Result21" localSheetId="3" hidden="1">{"'Sheet1'!$L$16"}</definedName>
    <definedName name="Result21" hidden="1">{"'Sheet1'!$L$16"}</definedName>
    <definedName name="reûtht">{"'Sheet1'!$L$16"}</definedName>
    <definedName name="rewgwegn" localSheetId="6" hidden="1">{"'Sheet1'!$L$16"}</definedName>
    <definedName name="rewgwegn" localSheetId="4" hidden="1">{"'Sheet1'!$L$16"}</definedName>
    <definedName name="rewgwegn" hidden="1">{"'Sheet1'!$L$16"}</definedName>
    <definedName name="rf" localSheetId="6" hidden="1">{"'Sheet1'!$L$16"}</definedName>
    <definedName name="rf" localSheetId="4" hidden="1">{"'Sheet1'!$L$16"}</definedName>
    <definedName name="rf" hidden="1">{"'Sheet1'!$L$16"}</definedName>
    <definedName name="rgdf" localSheetId="4">{"'Sheet1'!$L$16"}</definedName>
    <definedName name="rgdf" localSheetId="1" hidden="1">{"'Sheet1'!$L$16"}</definedName>
    <definedName name="rgdf" hidden="1">{"'Sheet1'!$L$16"}</definedName>
    <definedName name="rgeger" localSheetId="4" hidden="1">#REF!</definedName>
    <definedName name="rgeger" hidden="1">#REF!</definedName>
    <definedName name="rger" localSheetId="4" hidden="1">#REF!</definedName>
    <definedName name="rger" hidden="1">#REF!</definedName>
    <definedName name="rgwerg" localSheetId="6" hidden="1">{#N/A,#N/A,FALSE,"Chi tiÆt"}</definedName>
    <definedName name="rgwerg" localSheetId="4" hidden="1">{#N/A,#N/A,FALSE,"Chi tiÆt"}</definedName>
    <definedName name="rgwerg" hidden="1">{#N/A,#N/A,FALSE,"Chi tiÆt"}</definedName>
    <definedName name="RHODIA">{"'DocTypeCode'!$A$142:$A$226"}</definedName>
    <definedName name="Rk">8.8</definedName>
    <definedName name="rkd" localSheetId="1" hidden="1">{#N/A,#N/A,FALSE,"CCTV"}</definedName>
    <definedName name="rkd" hidden="1">{#N/A,#N/A,FALSE,"CCTV"}</definedName>
    <definedName name="RKDLKS" localSheetId="6" hidden="1">{#N/A,#N/A,TRUE,"1";#N/A,#N/A,TRUE,"2";#N/A,#N/A,TRUE,"3";#N/A,#N/A,TRUE,"4";#N/A,#N/A,TRUE,"5";#N/A,#N/A,TRUE,"6";#N/A,#N/A,TRUE,"7"}</definedName>
    <definedName name="RKDLKS" localSheetId="4" hidden="1">{#N/A,#N/A,TRUE,"1";#N/A,#N/A,TRUE,"2";#N/A,#N/A,TRUE,"3";#N/A,#N/A,TRUE,"4";#N/A,#N/A,TRUE,"5";#N/A,#N/A,TRUE,"6";#N/A,#N/A,TRUE,"7"}</definedName>
    <definedName name="RKDLKS" hidden="1">{#N/A,#N/A,TRUE,"1";#N/A,#N/A,TRUE,"2";#N/A,#N/A,TRUE,"3";#N/A,#N/A,TRUE,"4";#N/A,#N/A,TRUE,"5";#N/A,#N/A,TRUE,"6";#N/A,#N/A,TRUE,"7"}</definedName>
    <definedName name="Rn">130</definedName>
    <definedName name="RPLA" localSheetId="4">{"'Sheet1'!$L$16"}</definedName>
    <definedName name="RPLA" localSheetId="1" hidden="1">{"'Sheet1'!$L$16"}</definedName>
    <definedName name="RPLA" hidden="1">{"'Sheet1'!$L$16"}</definedName>
    <definedName name="rr" localSheetId="6" hidden="1">{#N/A,#N/A,FALSE,"단가표지"}</definedName>
    <definedName name="rr" localSheetId="4" hidden="1">{#N/A,#N/A,FALSE,"단가표지"}</definedName>
    <definedName name="rr" hidden="1">{#N/A,#N/A,FALSE,"단가표지"}</definedName>
    <definedName name="rrr">{"'Sheet1'!$L$16"}</definedName>
    <definedName name="ｒｒｒｒ">{"'Sheet1'!$L$16"}</definedName>
    <definedName name="rthrthrhrh" localSheetId="1" hidden="1">{"'Sheet1'!$L$16"}</definedName>
    <definedName name="rthrthrhrh" hidden="1">{"'Sheet1'!$L$16"}</definedName>
    <definedName name="rty">#REF!,#REF!</definedName>
    <definedName name="s">#REF!/10</definedName>
    <definedName name="sa" localSheetId="6" hidden="1">{#N/A,#N/A,TRUE,"Str.";#N/A,#N/A,TRUE,"Steel &amp; Roof";#N/A,#N/A,TRUE,"Arc.";#N/A,#N/A,TRUE,"Preliminary";#N/A,#N/A,TRUE,"Sum_Prelim"}</definedName>
    <definedName name="sa" localSheetId="4" hidden="1">{#N/A,#N/A,TRUE,"Str.";#N/A,#N/A,TRUE,"Steel &amp; Roof";#N/A,#N/A,TRUE,"Arc.";#N/A,#N/A,TRUE,"Preliminary";#N/A,#N/A,TRUE,"Sum_Prelim"}</definedName>
    <definedName name="sa" localSheetId="1" hidden="1">{"'Sheet1'!$L$16"}</definedName>
    <definedName name="sa" localSheetId="3" hidden="1">{#N/A,#N/A,TRUE,"Str.";#N/A,#N/A,TRUE,"Steel &amp; Roof";#N/A,#N/A,TRUE,"Arc.";#N/A,#N/A,TRUE,"Preliminary";#N/A,#N/A,TRUE,"Sum_Prelim"}</definedName>
    <definedName name="sa" hidden="1">{"'Sheet1'!$L$16"}</definedName>
    <definedName name="sae">BlankMacro1</definedName>
    <definedName name="safdaf" localSheetId="4" hidden="1">#REF!</definedName>
    <definedName name="safdaf" hidden="1">#REF!</definedName>
    <definedName name="sagawa">#REF!</definedName>
    <definedName name="san">{"'Sheet1'!$L$16"}</definedName>
    <definedName name="sang">{"'Sheet1'!$L$16"}</definedName>
    <definedName name="sas" localSheetId="4" hidden="1">#REF!</definedName>
    <definedName name="sas" hidden="1">#REF!</definedName>
    <definedName name="sCol">zIsDgiaCTiet_Gia.VTu*2+3</definedName>
    <definedName name="SCTX">{"'Sheet1'!$L$16"}</definedName>
    <definedName name="SD">{"'ELEC'!$A$2:$H$216","'ELEC'!$C$2:$D$2"}</definedName>
    <definedName name="sdcsd" localSheetId="4">{"'Sheet1'!$L$16"}</definedName>
    <definedName name="sdcsd" localSheetId="1" hidden="1">{"'Sheet1'!$L$16"}</definedName>
    <definedName name="sdcsd" hidden="1">{"'Sheet1'!$L$16"}</definedName>
    <definedName name="sdd">{"'Sheet1'!$L$16"}</definedName>
    <definedName name="sdf" localSheetId="4">{"'Sheet1'!$L$16"}</definedName>
    <definedName name="sdf" localSheetId="1" hidden="1">{"'Sheet1'!$L$16"}</definedName>
    <definedName name="sdf" hidden="1">{"'Sheet1'!$L$16"}</definedName>
    <definedName name="sdfda" localSheetId="4">{"'Sheet1'!$L$16"}</definedName>
    <definedName name="sdfda" localSheetId="1" hidden="1">{"'Sheet1'!$L$16"}</definedName>
    <definedName name="sdfda" hidden="1">{"'Sheet1'!$L$16"}</definedName>
    <definedName name="sdfgdfg" localSheetId="4" hidden="1">#REF!</definedName>
    <definedName name="sdfgdfg" hidden="1">#REF!</definedName>
    <definedName name="sdfhsf" localSheetId="4" hidden="1">#REF!</definedName>
    <definedName name="sdfhsf" hidden="1">#REF!</definedName>
    <definedName name="sdfsa">BlankMacro1</definedName>
    <definedName name="sdfsd" hidden="1">#REF!</definedName>
    <definedName name="sdfsdfsd">{"'Sheet1'!$L$16"}</definedName>
    <definedName name="sdg" localSheetId="4" hidden="1">#REF!</definedName>
    <definedName name="sdg" hidden="1">#REF!</definedName>
    <definedName name="sen">{"'Sheet1'!$L$16"}</definedName>
    <definedName name="sencount" localSheetId="4">2</definedName>
    <definedName name="sencount" hidden="1">1</definedName>
    <definedName name="sfdgnl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fdgnl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fdgn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sfsfsfas">{"'Sheet1'!$L$16"}</definedName>
    <definedName name="sgasgreg" localSheetId="4" hidden="1">#REF!</definedName>
    <definedName name="sgasgreg" hidden="1">#REF!</definedName>
    <definedName name="SGG">{"'Sheet1'!$L$16"}</definedName>
    <definedName name="shee12">{"'Sheet1'!$L$16"}</definedName>
    <definedName name="sheet" localSheetId="4">{"'Sheet1'!$L$16"}</definedName>
    <definedName name="sheet" localSheetId="1" hidden="1">{"'Sheet1'!$L$16"}</definedName>
    <definedName name="sheet" hidden="1">{"'Sheet1'!$L$16"}</definedName>
    <definedName name="sheet3" localSheetId="6" hidden="1">{"NGUYEN QUI THIEP - Personal View",#N/A,FALSE,"XDCB.HT.FUR."}</definedName>
    <definedName name="sheet3" localSheetId="4" hidden="1">{"NGUYEN QUI THIEP - Personal View",#N/A,FALSE,"XDCB.HT.FUR."}</definedName>
    <definedName name="sheet3" localSheetId="1" hidden="1">{"NGUYEN QUI THIEP - Personal View",#N/A,FALSE,"XDCB.HT.FUR."}</definedName>
    <definedName name="sheet3" localSheetId="3" hidden="1">{"NGUYEN QUI THIEP - Personal View",#N/A,FALSE,"XDCB.HT.FUR."}</definedName>
    <definedName name="sheet3" hidden="1">{"NGUYEN QUI THIEP - Personal View",#N/A,FALSE,"XDCB.HT.FUR."}</definedName>
    <definedName name="sHsVlNcCm">VALUE(IF(LEFT(OFFSET(Acell,0,-4),1)="A",dTHKP_HsVl,IF(LEFT(OFFSET(Acell,0,-4),1)="B",dTHKP_HsNc,dTHKP_HsCm)))</definedName>
    <definedName name="sMh">IF(LEFT(OFFSET(Acell,0,-6),1)="1",dVTu_Mh,IF(LEFT(OFFSET(Acell,0,-6),1)="2",dNCong_Mh,dCMay_Mh))</definedName>
    <definedName name="sName">IF(LEFT(OFFSET(Acell,0,-6),1)="1",dVTu_Name,IF(LEFT(OFFSET(Acell,0,-6),1)="2",dNCong_Name,dCMay_Name))</definedName>
    <definedName name="sodu">{"'Sheet1'!$L$16"}</definedName>
    <definedName name="sort" localSheetId="4" hidden="1">#REF!</definedName>
    <definedName name="sort" hidden="1">#REF!</definedName>
    <definedName name="Spanner_Auto_File">"C:\My Documents\tinh cdo.x2a"</definedName>
    <definedName name="SpecialPrice" localSheetId="0" hidden="1">#REF!</definedName>
    <definedName name="SpecialPrice" localSheetId="1" hidden="1">#REF!</definedName>
    <definedName name="SpecialPrice" hidden="1">#REF!</definedName>
    <definedName name="sr">#REF!,#REF!</definedName>
    <definedName name="srbn">{"Thuxm2.xls","Sheet1"}</definedName>
    <definedName name="sRng">IF(LEFT(OFFSET(Acell,0,-6),1)="1",dVTu_Rng,IF(LEFT(OFFSET(Acell,0,-6),1)="2",dNCong_Rng,dCMay_Rng))</definedName>
    <definedName name="SS">{"'Sheet1'!$L$16"}</definedName>
    <definedName name="sss" localSheetId="6" hidden="1">{#N/A,#N/A,FALSE,"전력간선"}</definedName>
    <definedName name="sss" localSheetId="4" hidden="1">{#N/A,#N/A,FALSE,"전력간선"}</definedName>
    <definedName name="sss" localSheetId="1" hidden="1">{"'Sheet1'!$L$16"}</definedName>
    <definedName name="sss" localSheetId="3" hidden="1">{#N/A,#N/A,FALSE,"전력간선"}</definedName>
    <definedName name="sss" hidden="1">{"'Sheet1'!$L$16"}</definedName>
    <definedName name="ssss">{"ECA Qtrs C",#N/A,TRUE,"ECA_Qtrs_C";"ECA Qtrs D",#N/A,TRUE,"ECA_Qtrs_D";"ECA Qtrs F",#N/A,TRUE,"ECA_Qtrs_F";"ECA Qtrs G",#N/A,TRUE,"ECA_Qtrs_G";"ECA SisterApt",#N/A,TRUE,"ECA_SisterApt";"ECA Nurses",#N/A,TRUE,"ECA_NursesHostel"}</definedName>
    <definedName name="SUM">#REF!,#REF!</definedName>
    <definedName name="Summary">#REF!</definedName>
    <definedName name="SumMTC">#REF!</definedName>
    <definedName name="SumMTC1">#REF!</definedName>
    <definedName name="SumMTC2">#REF!</definedName>
    <definedName name="SumNC">#REF!</definedName>
    <definedName name="SUMNC1">#REF!</definedName>
    <definedName name="SumNC2">#REF!</definedName>
    <definedName name="SumVL">#REF!</definedName>
    <definedName name="sy" localSheetId="4" hidden="1">#REF!</definedName>
    <definedName name="sy" hidden="1">#REF!</definedName>
    <definedName name="tagdo">#REF!</definedName>
    <definedName name="tamm">{"'Sheet1'!$L$16"}</definedName>
    <definedName name="tammm">{"'Sheet1'!$L$16"}</definedName>
    <definedName name="tammmm" localSheetId="6" hidden="1">{#N/A,#N/A,FALSE,"Chi tiÆt"}</definedName>
    <definedName name="tammmm" localSheetId="4" hidden="1">{#N/A,#N/A,FALSE,"Chi tiÆt"}</definedName>
    <definedName name="tammmm" hidden="1">{#N/A,#N/A,FALSE,"Chi tiÆt"}</definedName>
    <definedName name="Tan" localSheetId="6" hidden="1">{"'Sheet1'!$L$16"}</definedName>
    <definedName name="Tan" localSheetId="4" hidden="1">{"'Sheet1'!$L$16"}</definedName>
    <definedName name="Tan" hidden="1">{"'Sheet1'!$L$16"}</definedName>
    <definedName name="Tang_1">#REF!</definedName>
    <definedName name="tang_11_14_17">#REF!</definedName>
    <definedName name="Tang_12_15_18">#REF!</definedName>
    <definedName name="Tang_13_16">#REF!</definedName>
    <definedName name="tang_19">#REF!</definedName>
    <definedName name="Tang_2">#REF!</definedName>
    <definedName name="Tang_20">#REF!</definedName>
    <definedName name="Tang_21">#REF!</definedName>
    <definedName name="Tang_3">#REF!</definedName>
    <definedName name="Tang_4">#REF!</definedName>
    <definedName name="Tang_5_8">#REF!</definedName>
    <definedName name="Tang_6_9">#REF!</definedName>
    <definedName name="Tang_7_10">#REF!</definedName>
    <definedName name="TaxTV">10%</definedName>
    <definedName name="TaxXL">5%</definedName>
    <definedName name="tb">#REF!</definedName>
    <definedName name="tbl_ProdInfo" localSheetId="0" hidden="1">#REF!</definedName>
    <definedName name="tbl_ProdInfo" localSheetId="1" hidden="1">#REF!</definedName>
    <definedName name="tbl_ProdInfo" hidden="1">#REF!</definedName>
    <definedName name="tem" localSheetId="1" hidden="1">{"'Sheet1'!$L$16"}</definedName>
    <definedName name="tem" hidden="1">{"'Sheet1'!$L$16"}</definedName>
    <definedName name="têt" localSheetId="1" hidden="1">{"'Sheet1'!$L$16"}</definedName>
    <definedName name="têt" hidden="1">{"'Sheet1'!$L$16"}</definedName>
    <definedName name="TextRefCopyRangeCount">21</definedName>
    <definedName name="Tgtgt_xd">#REF!</definedName>
    <definedName name="TH" localSheetId="6" hidden="1">{#N/A,#N/A,FALSE,"Chi tiÆt"}</definedName>
    <definedName name="TH" localSheetId="4" hidden="1">{#N/A,#N/A,FALSE,"Chi tiÆt"}</definedName>
    <definedName name="TH" hidden="1">{#N/A,#N/A,FALSE,"Chi tiÆt"}</definedName>
    <definedName name="tha" localSheetId="4">{"'Sheet1'!$L$16"}</definedName>
    <definedName name="tha" localSheetId="1" hidden="1">{"'Sheet1'!$L$16"}</definedName>
    <definedName name="tha" hidden="1">{"'Sheet1'!$L$16"}</definedName>
    <definedName name="thang" localSheetId="6" hidden="1">{"'Sheet1'!$L$16"}</definedName>
    <definedName name="thang" localSheetId="4" hidden="1">{"'Sheet1'!$L$16"}</definedName>
    <definedName name="thang" hidden="1">{"'Sheet1'!$L$16"}</definedName>
    <definedName name="thang10">{"'Sheet1'!$L$16"}</definedName>
    <definedName name="thang13">{"'Sheet1'!$L$16"}</definedName>
    <definedName name="thang2">{"'Sheet1'!$L$16"}</definedName>
    <definedName name="THANH" localSheetId="6" hidden="1">{"'Sheet1'!$L$16"}</definedName>
    <definedName name="THANH" localSheetId="4" hidden="1">{"'Sheet1'!$L$16"}</definedName>
    <definedName name="thanh" localSheetId="1" hidden="1">{"'Sheet1'!$L$16"}</definedName>
    <definedName name="THANH" localSheetId="3" hidden="1">{"'Sheet1'!$L$16"}</definedName>
    <definedName name="thanh" hidden="1">{"'Sheet1'!$L$16"}</definedName>
    <definedName name="thanhtoankl">{"'Sheet1'!$L$16"}</definedName>
    <definedName name="THAO" localSheetId="1" hidden="1">{#N/A,#N/A,FALSE,"CCTV"}</definedName>
    <definedName name="THAO" hidden="1">{#N/A,#N/A,FALSE,"CCTV"}</definedName>
    <definedName name="thauphu">#REF!</definedName>
    <definedName name="THC" localSheetId="4">{"'Sheet1'!$L$16"}</definedName>
    <definedName name="THC" localSheetId="1" hidden="1">{"'Sheet1'!$L$16"}</definedName>
    <definedName name="THC" hidden="1">{"'Sheet1'!$L$16"}</definedName>
    <definedName name="THDT" localSheetId="4">{"'Sheet1'!$L$16"}</definedName>
    <definedName name="THDT" localSheetId="1" hidden="1">{"'Sheet1'!$L$16"}</definedName>
    <definedName name="THDT" hidden="1">{"'Sheet1'!$L$16"}</definedName>
    <definedName name="thep">ROUNDUP(#REF!*#REF!*#REF!*#REF!*7.85,0)</definedName>
    <definedName name="thep10">#REF!</definedName>
    <definedName name="thep18">#REF!</definedName>
    <definedName name="thepdamt3" localSheetId="4" hidden="1">#REF!</definedName>
    <definedName name="thepdamt3" hidden="1">#REF!</definedName>
    <definedName name="thepma">10500</definedName>
    <definedName name="thepsuonmong" localSheetId="4" hidden="1">#REF!</definedName>
    <definedName name="thepsuonmong" hidden="1">#REF!</definedName>
    <definedName name="THGT">{"'Sheet1'!$L$16"}</definedName>
    <definedName name="THKL" localSheetId="1">{"Bao cao nNL tieu thu theo ca may hang thang nam 2001.xls"}</definedName>
    <definedName name="THKL">{"Bao cao nNL tieu thu theo ca may hang thang nam 2001.xls"}</definedName>
    <definedName name="THKP7YT" localSheetId="6" hidden="1">{"'Sheet1'!$L$16"}</definedName>
    <definedName name="THKP7YT" localSheetId="4" hidden="1">{"'Sheet1'!$L$16"}</definedName>
    <definedName name="THKP7YT" localSheetId="1" hidden="1">{"'Sheet1'!$L$16"}</definedName>
    <definedName name="THKP7YT" localSheetId="3" hidden="1">{"'Sheet1'!$L$16"}</definedName>
    <definedName name="THKP7YT" hidden="1">{"'Sheet1'!$L$16"}</definedName>
    <definedName name="thqt2" localSheetId="1" hidden="1">{"'Sheet1'!$L$16"}</definedName>
    <definedName name="thqt2" hidden="1">{"'Sheet1'!$L$16"}</definedName>
    <definedName name="tht">{"'Sheet1'!$L$16"}</definedName>
    <definedName name="thu" localSheetId="6" hidden="1">{"'Sheet1'!$L$16"}</definedName>
    <definedName name="thu" localSheetId="4" hidden="1">{"'Sheet1'!$L$16"}</definedName>
    <definedName name="thu" localSheetId="1" hidden="1">{"'Sheet1'!$L$16"}</definedName>
    <definedName name="thu" localSheetId="3" hidden="1">{"'Sheet1'!$L$16"}</definedName>
    <definedName name="thu" hidden="1">{"'Sheet1'!$L$16"}</definedName>
    <definedName name="THUAN" localSheetId="1" hidden="1">{#N/A,#N/A,FALSE,"CCTV"}</definedName>
    <definedName name="THUAN" hidden="1">{#N/A,#N/A,FALSE,"CCTV"}</definedName>
    <definedName name="thue">6</definedName>
    <definedName name="thuy" localSheetId="4">{"'Sheet1'!$L$16"}</definedName>
    <definedName name="thuy" localSheetId="1" hidden="1">{"'Sheet1'!$L$16"}</definedName>
    <definedName name="thuy" hidden="1">{"'Sheet1'!$L$16"}</definedName>
    <definedName name="thvlmoi" localSheetId="6" hidden="1">{"'Sheet1'!$L$16"}</definedName>
    <definedName name="thvlmoi" localSheetId="4" hidden="1">{"'Sheet1'!$L$16"}</definedName>
    <definedName name="thvlmoi" localSheetId="1" hidden="1">{"'Sheet1'!$L$16"}</definedName>
    <definedName name="thvlmoi" localSheetId="3" hidden="1">{"'Sheet1'!$L$16"}</definedName>
    <definedName name="thvlmoi" hidden="1">{"'Sheet1'!$L$16"}</definedName>
    <definedName name="thvlmoimoi" localSheetId="6" hidden="1">{"'Sheet1'!$L$16"}</definedName>
    <definedName name="thvlmoimoi" localSheetId="4" hidden="1">{"'Sheet1'!$L$16"}</definedName>
    <definedName name="thvlmoimoi" localSheetId="1" hidden="1">{"'Sheet1'!$L$16"}</definedName>
    <definedName name="thvlmoimoi" localSheetId="3" hidden="1">{"'Sheet1'!$L$16"}</definedName>
    <definedName name="thvlmoimoi" hidden="1">{"'Sheet1'!$L$16"}</definedName>
    <definedName name="THVT_A">#REF!</definedName>
    <definedName name="Tiepdiama">9500</definedName>
    <definedName name="tirirn" localSheetId="6" hidden="1">{"'Sheet1'!$L$16"}</definedName>
    <definedName name="tirirn" localSheetId="4" hidden="1">{"'Sheet1'!$L$16"}</definedName>
    <definedName name="tirirn" hidden="1">{"'Sheet1'!$L$16"}</definedName>
    <definedName name="tkcn2btg">#REF!</definedName>
    <definedName name="tkcn2x">#REF!</definedName>
    <definedName name="tkcn2y1">#REF!</definedName>
    <definedName name="tkcn2y2">#REF!</definedName>
    <definedName name="tkcn2y3">#REF!</definedName>
    <definedName name="tkcn2y4">#REF!</definedName>
    <definedName name="tkcn2y5">#REF!</definedName>
    <definedName name="tkcn3btg">#REF!</definedName>
    <definedName name="tkcn3x">#REF!</definedName>
    <definedName name="tkcn3y1">#REF!</definedName>
    <definedName name="tkcn3y2">#REF!</definedName>
    <definedName name="tkcn3y3">#REF!</definedName>
    <definedName name="tkcn3y4">#REF!</definedName>
    <definedName name="tkcn3y5">#REF!</definedName>
    <definedName name="tkdd2btg">#REF!</definedName>
    <definedName name="tkdd2x">#REF!</definedName>
    <definedName name="tkdd2y1">#REF!</definedName>
    <definedName name="tkdd2y2">#REF!</definedName>
    <definedName name="tkdd2y3">#REF!</definedName>
    <definedName name="tkdd2y4">#REF!</definedName>
    <definedName name="tkdd2y5">#REF!</definedName>
    <definedName name="tkdd3btg">#REF!</definedName>
    <definedName name="tkdd3x">#REF!</definedName>
    <definedName name="tkdd3y1">#REF!</definedName>
    <definedName name="tkdd3y2">#REF!</definedName>
    <definedName name="tkdd3y3">#REF!</definedName>
    <definedName name="tkdd3y4">#REF!</definedName>
    <definedName name="tkdd3y5">#REF!</definedName>
    <definedName name="tkgt2btg">#REF!</definedName>
    <definedName name="tkgt2x">#REF!</definedName>
    <definedName name="tkgt2y1">#REF!</definedName>
    <definedName name="tkgt2y2">#REF!</definedName>
    <definedName name="tkgt2y3">#REF!</definedName>
    <definedName name="tkgt2y4">#REF!</definedName>
    <definedName name="tkgt2y5">#REF!</definedName>
    <definedName name="tkgt3btg">#REF!</definedName>
    <definedName name="tkgt3x">#REF!</definedName>
    <definedName name="tkgt3y1">#REF!</definedName>
    <definedName name="tkgt3y2">#REF!</definedName>
    <definedName name="tkgt3y3">#REF!</definedName>
    <definedName name="tkgt3y4">#REF!</definedName>
    <definedName name="tkgt3y5">#REF!</definedName>
    <definedName name="tkhtkt2btg">#REF!</definedName>
    <definedName name="tkhtkt2x">#REF!</definedName>
    <definedName name="tkhtkt2y1">#REF!</definedName>
    <definedName name="tkhtkt2y2">#REF!</definedName>
    <definedName name="tkhtkt2y3">#REF!</definedName>
    <definedName name="tkhtkt2y4">#REF!</definedName>
    <definedName name="tkhtkt2y5">#REF!</definedName>
    <definedName name="tkhtkt3btg">#REF!</definedName>
    <definedName name="tkhtkt3x">#REF!</definedName>
    <definedName name="tkhtkt3y1">#REF!</definedName>
    <definedName name="tkhtkt3y2">#REF!</definedName>
    <definedName name="tkhtkt3y3">#REF!</definedName>
    <definedName name="tkhtkt3y4">#REF!</definedName>
    <definedName name="tkhtkt3y5">#REF!</definedName>
    <definedName name="TKthep" localSheetId="4" hidden="1">#REF!</definedName>
    <definedName name="TKthep" hidden="1">#REF!</definedName>
    <definedName name="tktl2btg">#REF!</definedName>
    <definedName name="tktl2x">#REF!</definedName>
    <definedName name="tktl2y1">#REF!</definedName>
    <definedName name="tktl2y2">#REF!</definedName>
    <definedName name="tktl2y3">#REF!</definedName>
    <definedName name="tktl2y4">#REF!</definedName>
    <definedName name="tktl2y5">#REF!</definedName>
    <definedName name="tktl3btg">#REF!</definedName>
    <definedName name="tktl3x">#REF!</definedName>
    <definedName name="tktl3y1">#REF!</definedName>
    <definedName name="tktl3y2">#REF!</definedName>
    <definedName name="tktl3y3">#REF!</definedName>
    <definedName name="tktl3y4">#REF!</definedName>
    <definedName name="tktl3y5">#REF!</definedName>
    <definedName name="TL" localSheetId="6" hidden="1">{#N/A,#N/A,FALSE,"Chi tiÆt"}</definedName>
    <definedName name="TL" localSheetId="4" hidden="1">{#N/A,#N/A,FALSE,"Chi tiÆt"}</definedName>
    <definedName name="TL" hidden="1">{#N/A,#N/A,FALSE,"Chi tiÆt"}</definedName>
    <definedName name="TLP" localSheetId="6" hidden="1">{#N/A,#N/A,FALSE,"Chi tiÆt"}</definedName>
    <definedName name="TLP" localSheetId="4" hidden="1">{#N/A,#N/A,FALSE,"Chi tiÆt"}</definedName>
    <definedName name="TLP" hidden="1">{#N/A,#N/A,FALSE,"Chi tiÆt"}</definedName>
    <definedName name="TLPMG" localSheetId="6" hidden="1">{"'Sheet1'!$L$16"}</definedName>
    <definedName name="TLPMG" localSheetId="4" hidden="1">{"'Sheet1'!$L$16"}</definedName>
    <definedName name="TLPMG" hidden="1">{"'Sheet1'!$L$16"}</definedName>
    <definedName name="TLR">#REF!</definedName>
    <definedName name="tmdt">#REF!</definedName>
    <definedName name="TMDT_KT">#REF!</definedName>
    <definedName name="TMTD_KT">#REF!</definedName>
    <definedName name="TNChiuThue">#REF!</definedName>
    <definedName name="tncttt">#REF!</definedName>
    <definedName name="TNLD" localSheetId="1" hidden="1">{"'Sheet1'!$L$16"}</definedName>
    <definedName name="TNLD" hidden="1">{"'Sheet1'!$L$16"}</definedName>
    <definedName name="toan" localSheetId="4">{"'Sheet1'!$L$16"}</definedName>
    <definedName name="TOAN" localSheetId="1" hidden="1">{#N/A,#N/A,FALSE,"CCTV"}</definedName>
    <definedName name="TOAN" hidden="1">{#N/A,#N/A,FALSE,"CCTV"}</definedName>
    <definedName name="töe" localSheetId="0" hidden="1">#REF!</definedName>
    <definedName name="töe" localSheetId="1" hidden="1">#REF!</definedName>
    <definedName name="töe" hidden="1">#REF!</definedName>
    <definedName name="Tonghop" localSheetId="6" hidden="1">{"'Sheet1'!$L$16"}</definedName>
    <definedName name="Tonghop" localSheetId="4" hidden="1">{"'Sheet1'!$L$16"}</definedName>
    <definedName name="Tonghop" hidden="1">{"'Sheet1'!$L$16"}</definedName>
    <definedName name="tr" localSheetId="4" hidden="1">#REF!</definedName>
    <definedName name="tr" hidden="1">#REF!</definedName>
    <definedName name="trat">#REF!</definedName>
    <definedName name="trieu">{"'Sheet1'!$L$16"}</definedName>
    <definedName name="trong" localSheetId="6" hidden="1">{"'Sheet1'!$L$16"}</definedName>
    <definedName name="trong" localSheetId="4" hidden="1">{"'Sheet1'!$L$16"}</definedName>
    <definedName name="trong" localSheetId="1" hidden="1">{"'Sheet1'!$L$16"}</definedName>
    <definedName name="trong" localSheetId="3" hidden="1">{"'Sheet1'!$L$16"}</definedName>
    <definedName name="trong" hidden="1">{"'Sheet1'!$L$16"}</definedName>
    <definedName name="trung">{"Thuxm2.xls","Sheet1"}</definedName>
    <definedName name="TRUNGNGUYEN">{#N/A,#N/A,FALSE,"Chi tiÆt"}</definedName>
    <definedName name="trutriutit" localSheetId="6" hidden="1">{#N/A,#N/A,FALSE,"속도"}</definedName>
    <definedName name="trutriutit" localSheetId="4" hidden="1">{#N/A,#N/A,FALSE,"속도"}</definedName>
    <definedName name="trutriutit" hidden="1">{#N/A,#N/A,FALSE,"속도"}</definedName>
    <definedName name="TT">{"'Sheet1'!$L$16"}</definedName>
    <definedName name="ttc">1550</definedName>
    <definedName name="ttd">1600</definedName>
    <definedName name="TTPDQTVDT">#REF!</definedName>
    <definedName name="ttpk">#REF!</definedName>
    <definedName name="TTQTVDTbtg">#REF!</definedName>
    <definedName name="TTQTVDTx">#REF!</definedName>
    <definedName name="ttr">{"'Sheet1'!$L$16"}</definedName>
    <definedName name="Ttradtbtg">#REF!</definedName>
    <definedName name="Ttradtx">#REF!</definedName>
    <definedName name="Ttradty1">#REF!</definedName>
    <definedName name="Ttradty2">#REF!</definedName>
    <definedName name="Ttradty3">#REF!</definedName>
    <definedName name="Ttradty4">#REF!</definedName>
    <definedName name="Ttradty5">#REF!</definedName>
    <definedName name="Ttrahqktbtg">#REF!</definedName>
    <definedName name="Ttrahqktx">#REF!</definedName>
    <definedName name="Ttrahqkty1">#REF!</definedName>
    <definedName name="Ttrahqkty2">#REF!</definedName>
    <definedName name="Ttrahqkty3">#REF!</definedName>
    <definedName name="Ttrahqkty4">#REF!</definedName>
    <definedName name="Ttrahqkty5">#REF!</definedName>
    <definedName name="Ttratkbtg">#REF!</definedName>
    <definedName name="Ttratkx">#REF!</definedName>
    <definedName name="Ttratky1">#REF!</definedName>
    <definedName name="Ttratky2">#REF!</definedName>
    <definedName name="Ttratky3">#REF!</definedName>
    <definedName name="Ttratky4">#REF!</definedName>
    <definedName name="Ttratky5">#REF!</definedName>
    <definedName name="tttt">{"'Sheet1'!$L$16"}</definedName>
    <definedName name="ttttt" localSheetId="1" hidden="1">{"'Sheet1'!$L$16"}</definedName>
    <definedName name="ttttt" hidden="1">{"'Sheet1'!$L$16"}</definedName>
    <definedName name="ｔｔｔｔｔ">{"'Sheet1'!$L$16"}</definedName>
    <definedName name="TU" localSheetId="4">{"'Sheet1'!$L$16"}</definedName>
    <definedName name="TU" localSheetId="1" hidden="1">{"'Sheet1'!$L$16"}</definedName>
    <definedName name="TU" hidden="1">{"'Sheet1'!$L$16"}</definedName>
    <definedName name="TUANKHANHTUYET45">{0}</definedName>
    <definedName name="Tum">#REF!</definedName>
    <definedName name="tuy" localSheetId="6" hidden="1">{"'Sheet1'!$L$16"}</definedName>
    <definedName name="tuy" localSheetId="4" hidden="1">{"'Sheet1'!$L$16"}</definedName>
    <definedName name="tuy" hidden="1">{"'Sheet1'!$L$16"}</definedName>
    <definedName name="tuyennhanh" localSheetId="4">{"'Sheet1'!$L$16"}</definedName>
    <definedName name="tuyennhanh" localSheetId="1" hidden="1">{"'Sheet1'!$L$16"}</definedName>
    <definedName name="tuyennhanh" hidden="1">{"'Sheet1'!$L$16"}</definedName>
    <definedName name="tuyet">{"'Sheet1'!$L$16"}</definedName>
    <definedName name="tv">{"'Sheet1'!$L$16"}</definedName>
    <definedName name="twerjhr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twerjhr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twerjhr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ưeawegw" localSheetId="4" hidden="1">#REF!</definedName>
    <definedName name="ưeawegw" hidden="1">#REF!</definedName>
    <definedName name="ưegweg" localSheetId="6" hidden="1">{"'Sheet1'!$L$16"}</definedName>
    <definedName name="ưegweg" localSheetId="4" hidden="1">{"'Sheet1'!$L$16"}</definedName>
    <definedName name="ưegweg" hidden="1">{"'Sheet1'!$L$16"}</definedName>
    <definedName name="ưergasd" localSheetId="4" hidden="1">#REF!</definedName>
    <definedName name="ưergasd" hidden="1">#REF!</definedName>
    <definedName name="ưergwrgn" localSheetId="6" hidden="1">{"'Sheet1'!$L$16"}</definedName>
    <definedName name="ưergwrgn" localSheetId="4" hidden="1">{"'Sheet1'!$L$16"}</definedName>
    <definedName name="ưergwrgn" hidden="1">{"'Sheet1'!$L$16"}</definedName>
    <definedName name="ưgawegw" localSheetId="4" hidden="1">#REF!</definedName>
    <definedName name="ưgawegw" hidden="1">#REF!</definedName>
    <definedName name="UL">{"'Sheet1'!$L$16"}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UP">#REF!,#REF!,#REF!,#REF!,#REF!,#REF!,#REF!,#REF!,#REF!,#REF!,#REF!</definedName>
    <definedName name="urreur" localSheetId="6" hidden="1">{#N/A,#N/A,FALSE,"사업총괄";#N/A,#N/A,FALSE,"장비사업";#N/A,#N/A,FALSE,"철구사업";#N/A,#N/A,FALSE,"준설사업"}</definedName>
    <definedName name="urreur" localSheetId="4" hidden="1">{#N/A,#N/A,FALSE,"사업총괄";#N/A,#N/A,FALSE,"장비사업";#N/A,#N/A,FALSE,"철구사업";#N/A,#N/A,FALSE,"준설사업"}</definedName>
    <definedName name="urreur" hidden="1">{#N/A,#N/A,FALSE,"사업총괄";#N/A,#N/A,FALSE,"장비사업";#N/A,#N/A,FALSE,"철구사업";#N/A,#N/A,FALSE,"준설사업"}</definedName>
    <definedName name="urtureu" localSheetId="6" hidden="1">{#N/A,#N/A,FALSE,"전력간선"}</definedName>
    <definedName name="urtureu" localSheetId="4" hidden="1">{#N/A,#N/A,FALSE,"전력간선"}</definedName>
    <definedName name="urtureu" hidden="1">{#N/A,#N/A,FALSE,"전력간선"}</definedName>
    <definedName name="urtureuer" localSheetId="6" hidden="1">{#N/A,#N/A,FALSE,"구조2"}</definedName>
    <definedName name="urtureuer" localSheetId="4" hidden="1">{#N/A,#N/A,FALSE,"구조2"}</definedName>
    <definedName name="urtureuer" hidden="1">{#N/A,#N/A,FALSE,"구조2"}</definedName>
    <definedName name="uru4u4urur" localSheetId="6" hidden="1">{#N/A,#N/A,FALSE,"배수1"}</definedName>
    <definedName name="uru4u4urur" localSheetId="4" hidden="1">{#N/A,#N/A,FALSE,"배수1"}</definedName>
    <definedName name="uru4u4urur" hidden="1">{#N/A,#N/A,FALSE,"배수1"}</definedName>
    <definedName name="usd">21200</definedName>
    <definedName name="utrutr" localSheetId="6" hidden="1">{#N/A,#N/A,FALSE,"배수2"}</definedName>
    <definedName name="utrutr" localSheetId="4" hidden="1">{#N/A,#N/A,FALSE,"배수2"}</definedName>
    <definedName name="utrutr" hidden="1">{#N/A,#N/A,FALSE,"배수2"}</definedName>
    <definedName name="utyutru" localSheetId="6" hidden="1">{#N/A,#N/A,FALSE,"표지";#N/A,#N/A,FALSE,"조직표";#N/A,#N/A,FALSE,"정직원인원";#N/A,#N/A,FALSE,"사업계획";#N/A,#N/A,FALSE,"부동산";#N/A,#N/A,FALSE,"장비현황";#N/A,#N/A,FALSE,"장비가동";#N/A,#N/A,FALSE,"매각장비";#N/A,#N/A,FALSE,"철구제작";#N/A,#N/A,FALSE,"철구수주";#N/A,#N/A,FALSE,"철구시설";#N/A,#N/A,FALSE,"준설장비";#N/A,#N/A,FALSE,"준설수량";#N/A,#N/A,FALSE,"골재인원";#N/A,#N/A,FALSE,"골재손익";#N/A,#N/A,FALSE,"노조현황"}</definedName>
    <definedName name="utyutru" localSheetId="4" hidden="1">{#N/A,#N/A,FALSE,"표지";#N/A,#N/A,FALSE,"조직표";#N/A,#N/A,FALSE,"정직원인원";#N/A,#N/A,FALSE,"사업계획";#N/A,#N/A,FALSE,"부동산";#N/A,#N/A,FALSE,"장비현황";#N/A,#N/A,FALSE,"장비가동";#N/A,#N/A,FALSE,"매각장비";#N/A,#N/A,FALSE,"철구제작";#N/A,#N/A,FALSE,"철구수주";#N/A,#N/A,FALSE,"철구시설";#N/A,#N/A,FALSE,"준설장비";#N/A,#N/A,FALSE,"준설수량";#N/A,#N/A,FALSE,"골재인원";#N/A,#N/A,FALSE,"골재손익";#N/A,#N/A,FALSE,"노조현황"}</definedName>
    <definedName name="utyutru" hidden="1">{#N/A,#N/A,FALSE,"표지";#N/A,#N/A,FALSE,"조직표";#N/A,#N/A,FALSE,"정직원인원";#N/A,#N/A,FALSE,"사업계획";#N/A,#N/A,FALSE,"부동산";#N/A,#N/A,FALSE,"장비현황";#N/A,#N/A,FALSE,"장비가동";#N/A,#N/A,FALSE,"매각장비";#N/A,#N/A,FALSE,"철구제작";#N/A,#N/A,FALSE,"철구수주";#N/A,#N/A,FALSE,"철구시설";#N/A,#N/A,FALSE,"준설장비";#N/A,#N/A,FALSE,"준설수량";#N/A,#N/A,FALSE,"골재인원";#N/A,#N/A,FALSE,"골재손익";#N/A,#N/A,FALSE,"노조현황"}</definedName>
    <definedName name="v">{"'Sheet1'!$L$16"}</definedName>
    <definedName name="V8.Refresh" localSheetId="6" hidden="1">{"NGUYEN QUI THIEP - Personal View",#N/A,FALSE,"XDCB.HT.FUR."}</definedName>
    <definedName name="V8.Refresh" localSheetId="4" hidden="1">{"NGUYEN QUI THIEP - Personal View",#N/A,FALSE,"XDCB.HT.FUR."}</definedName>
    <definedName name="V8.Refresh" localSheetId="1" hidden="1">{"NGUYEN QUI THIEP - Personal View",#N/A,FALSE,"XDCB.HT.FUR."}</definedName>
    <definedName name="V8.Refresh" localSheetId="3" hidden="1">{"NGUYEN QUI THIEP - Personal View",#N/A,FALSE,"XDCB.HT.FUR."}</definedName>
    <definedName name="V8.Refresh" hidden="1">{"NGUYEN QUI THIEP - Personal View",#N/A,FALSE,"XDCB.HT.FUR."}</definedName>
    <definedName name="VAÄT_LIEÄU">"ATRAM"</definedName>
    <definedName name="Valve">{"'Sheet1'!$L$16"}</definedName>
    <definedName name="VAT" localSheetId="4">#REF!</definedName>
    <definedName name="vat">5</definedName>
    <definedName name="VATM" localSheetId="6" hidden="1">{"'Sheet1'!$L$16"}</definedName>
    <definedName name="VATM" localSheetId="4" hidden="1">{"'Sheet1'!$L$16"}</definedName>
    <definedName name="VATM" localSheetId="1" hidden="1">{"'Sheet1'!$L$16"}</definedName>
    <definedName name="VATM" localSheetId="3" hidden="1">{"'Sheet1'!$L$16"}</definedName>
    <definedName name="VATM" hidden="1">{"'Sheet1'!$L$16"}</definedName>
    <definedName name="VBan">#REF!</definedName>
    <definedName name="VBFBFD" localSheetId="4" hidden="1">#REF!</definedName>
    <definedName name="VBFBFD" hidden="1">#REF!</definedName>
    <definedName name="VCBo">#REF!</definedName>
    <definedName name="vcbo1">{"'Sheet1'!$L$16"}</definedName>
    <definedName name="vcoto" localSheetId="4">{"'Sheet1'!$L$16"}</definedName>
    <definedName name="vcoto" localSheetId="1" hidden="1">{"'Sheet1'!$L$16"}</definedName>
    <definedName name="vcoto" hidden="1">{"'Sheet1'!$L$16"}</definedName>
    <definedName name="VCthuy">#REF!</definedName>
    <definedName name="VDVSDB" localSheetId="4" hidden="1">#REF!</definedName>
    <definedName name="VDVSDB" hidden="1">#REF!</definedName>
    <definedName name="vetbun">{"'Sheet1'!$L$16"}</definedName>
    <definedName name="vgho">{"'Sheet1'!$L$16"}</definedName>
    <definedName name="vi">{"'Sheet1'!$L$16"}</definedName>
    <definedName name="Viet">{"'Sheet1'!$L$16"}</definedName>
    <definedName name="vietn" hidden="1">{"'Sheet1'!$L$16"}</definedName>
    <definedName name="vk">#REF!</definedName>
    <definedName name="VLKhac">#REF!</definedName>
    <definedName name="vnd_list">{"một";"hai";"ba";"bốn";"năm";"sáu";"bảy";"tám";"chín";"mười";"mươi";"mốt";"lăm";"trăm";"nghìn";"triệu";"tỷ";"lẻ";"không trăm";"Bằng chử : "}</definedName>
    <definedName name="vp" localSheetId="4" hidden="1">#REF!</definedName>
    <definedName name="vp" hidden="1">#REF!</definedName>
    <definedName name="VTuphu">{"'Sheet1'!$L$16"}</definedName>
    <definedName name="VU">{"'Sheet1'!$L$16"}</definedName>
    <definedName name="vuatrat">#REF!</definedName>
    <definedName name="ｖｖｖ">{"'Sheet1'!$L$16"}</definedName>
    <definedName name="ｖｖｖｖｖ">{"'Sheet1'!$L$16"}</definedName>
    <definedName name="walkway">{"'Sheet1'!$L$16"}</definedName>
    <definedName name="window">{"ECA Qtrs C",#N/A,TRUE,"ECA_Qtrs_C";"ECA Qtrs D",#N/A,TRUE,"ECA_Qtrs_D";"ECA Qtrs F",#N/A,TRUE,"ECA_Qtrs_F";"ECA Qtrs G",#N/A,TRUE,"ECA_Qtrs_G";"ECA SisterApt",#N/A,TRUE,"ECA_SisterApt";"ECA Nurses",#N/A,TRUE,"ECA_NursesHostel"}</definedName>
    <definedName name="WIRE1">5</definedName>
    <definedName name="wis">#REF!</definedName>
    <definedName name="wm.조골재1" localSheetId="6" hidden="1">{#N/A,#N/A,FALSE,"조골재"}</definedName>
    <definedName name="wm.조골재1" localSheetId="4" hidden="1">{#N/A,#N/A,FALSE,"조골재"}</definedName>
    <definedName name="wm.조골재1" hidden="1">{#N/A,#N/A,FALSE,"조골재"}</definedName>
    <definedName name="wqe" localSheetId="6" hidden="1">{"'ELEC'!$A$2:$H$216","'ELEC'!$C$2:$D$2"}</definedName>
    <definedName name="wqe" localSheetId="4" hidden="1">{"'ELEC'!$A$2:$H$216","'ELEC'!$C$2:$D$2"}</definedName>
    <definedName name="wqe" hidden="1">{"'ELEC'!$A$2:$H$216","'ELEC'!$C$2:$D$2"}</definedName>
    <definedName name="WRITE" localSheetId="1" hidden="1">{#N/A,#N/A,FALSE,"CCTV"}</definedName>
    <definedName name="WRITE" hidden="1">{#N/A,#N/A,FALSE,"CCTV"}</definedName>
    <definedName name="WRN" localSheetId="1" hidden="1">{#N/A,#N/A,FALSE,"CCTV"}</definedName>
    <definedName name="WRN" hidden="1">{#N/A,#N/A,FALSE,"CCTV"}</definedName>
    <definedName name="wrn.2번." localSheetId="6" hidden="1">{#N/A,#N/A,FALSE,"2~8번"}</definedName>
    <definedName name="wrn.2번." localSheetId="4" hidden="1">{#N/A,#N/A,FALSE,"2~8번"}</definedName>
    <definedName name="wrn.2번." hidden="1">{#N/A,#N/A,FALSE,"2~8번"}</definedName>
    <definedName name="wrn.97년._.사업계획._.및._.예산지침." localSheetId="6" hidden="1">{#N/A,#N/A,TRUE,"1";#N/A,#N/A,TRUE,"2";#N/A,#N/A,TRUE,"3";#N/A,#N/A,TRUE,"4";#N/A,#N/A,TRUE,"5";#N/A,#N/A,TRUE,"6";#N/A,#N/A,TRUE,"7"}</definedName>
    <definedName name="wrn.97년._.사업계획._.및._.예산지침." localSheetId="4" hidden="1">{#N/A,#N/A,TRUE,"1";#N/A,#N/A,TRUE,"2";#N/A,#N/A,TRUE,"3";#N/A,#N/A,TRUE,"4";#N/A,#N/A,TRUE,"5";#N/A,#N/A,TRUE,"6";#N/A,#N/A,TRUE,"7"}</definedName>
    <definedName name="wrn.97년._.사업계획._.및._.예산지침." hidden="1">{#N/A,#N/A,TRUE,"1";#N/A,#N/A,TRUE,"2";#N/A,#N/A,TRUE,"3";#N/A,#N/A,TRUE,"4";#N/A,#N/A,TRUE,"5";#N/A,#N/A,TRUE,"6";#N/A,#N/A,TRUE,"7"}</definedName>
    <definedName name="wrn.aaa." localSheetId="6" hidden="1">{#N/A,#N/A,FALSE,"Sheet1";#N/A,#N/A,FALSE,"Sheet1";#N/A,#N/A,FALSE,"Sheet1"}</definedName>
    <definedName name="wrn.aaa." localSheetId="4" hidden="1">{#N/A,#N/A,FALSE,"Sheet1";#N/A,#N/A,FALSE,"Sheet1";#N/A,#N/A,FALSE,"Sheet1"}</definedName>
    <definedName name="wrn.aaa." localSheetId="1" hidden="1">{#N/A,#N/A,FALSE,"Sheet1";#N/A,#N/A,FALSE,"Sheet1";#N/A,#N/A,FALSE,"Sheet1"}</definedName>
    <definedName name="wrn.aaa." localSheetId="3" hidden="1">{#N/A,#N/A,FALSE,"Sheet1";#N/A,#N/A,FALSE,"Sheet1";#N/A,#N/A,FALSE,"Sheet1"}</definedName>
    <definedName name="wrn.aaa." hidden="1">{#N/A,#N/A,FALSE,"Sheet1";#N/A,#N/A,FALSE,"Sheet1";#N/A,#N/A,FALSE,"Sheet1"}</definedName>
    <definedName name="wrn.BILLS._.OF._.QUANTITY." localSheetId="6" hidden="1">{#N/A,#N/A,TRUE,"Str.";#N/A,#N/A,TRUE,"Steel &amp; Roof";#N/A,#N/A,TRUE,"Arc.";#N/A,#N/A,TRUE,"Preliminary";#N/A,#N/A,TRUE,"Sum_Prelim"}</definedName>
    <definedName name="wrn.BILLS._.OF._.QUANTITY." localSheetId="4" hidden="1">{#N/A,#N/A,TRUE,"Str.";#N/A,#N/A,TRUE,"Steel &amp; Roof";#N/A,#N/A,TRUE,"Arc.";#N/A,#N/A,TRUE,"Preliminary";#N/A,#N/A,TRUE,"Sum_Prelim"}</definedName>
    <definedName name="wrn.BILLS._.OF._.QUANTITY." hidden="1">{#N/A,#N/A,TRUE,"Str.";#N/A,#N/A,TRUE,"Steel &amp; Roof";#N/A,#N/A,TRUE,"Arc.";#N/A,#N/A,TRUE,"Preliminary";#N/A,#N/A,TRUE,"Sum_Prelim"}</definedName>
    <definedName name="wrn.BM." localSheetId="1" hidden="1">{#N/A,#N/A,FALSE,"CCTV"}</definedName>
    <definedName name="wrn.BM." hidden="1">{#N/A,#N/A,FALSE,"CCTV"}</definedName>
    <definedName name="wrn.chi._.tiÆt." localSheetId="6" hidden="1">{#N/A,#N/A,FALSE,"Chi tiÆt"}</definedName>
    <definedName name="wrn.chi._.tiÆt." localSheetId="4" hidden="1">{#N/A,#N/A,FALSE,"Chi tiÆt"}</definedName>
    <definedName name="wrn.chi._.tiÆt." localSheetId="1" hidden="1">{#N/A,#N/A,FALSE,"Chi tiÆt"}</definedName>
    <definedName name="wrn.chi._.tiÆt." localSheetId="3" hidden="1">{#N/A,#N/A,FALSE,"Chi tiÆt"}</definedName>
    <definedName name="wrn.chi._.tiÆt." hidden="1">{#N/A,#N/A,FALSE,"Chi tiÆt"}</definedName>
    <definedName name="wrn.cong." localSheetId="6" hidden="1">{#N/A,#N/A,FALSE,"Sheet1"}</definedName>
    <definedName name="wrn.cong." localSheetId="4" hidden="1">{#N/A,#N/A,FALSE,"Sheet1"}</definedName>
    <definedName name="wrn.cong." localSheetId="1" hidden="1">{#N/A,#N/A,FALSE,"Sheet1"}</definedName>
    <definedName name="wrn.cong." localSheetId="3" hidden="1">{#N/A,#N/A,FALSE,"Sheet1"}</definedName>
    <definedName name="wrn.cong." hidden="1">{#N/A,#N/A,FALSE,"Sheet1"}</definedName>
    <definedName name="wrn.mai._.khanh." localSheetId="6" hidden="1">{"NGUYEN QUI THIEP - Personal View",#N/A,FALSE,"XDCB.HT.FUR."}</definedName>
    <definedName name="wrn.mai._.khanh." localSheetId="4" hidden="1">{"NGUYEN QUI THIEP - Personal View",#N/A,FALSE,"XDCB.HT.FUR."}</definedName>
    <definedName name="wrn.mai._.khanh." localSheetId="1" hidden="1">{"NGUYEN QUI THIEP - Personal View",#N/A,FALSE,"XDCB.HT.FUR."}</definedName>
    <definedName name="wrn.mai._.khanh." localSheetId="3" hidden="1">{"NGUYEN QUI THIEP - Personal View",#N/A,FALSE,"XDCB.HT.FUR."}</definedName>
    <definedName name="wrn.mai._.khanh." hidden="1">{"NGUYEN QUI THIEP - Personal View",#N/A,FALSE,"XDCB.HT.FUR."}</definedName>
    <definedName name="wrn.Monthly._.Statement." localSheetId="6" hidden="1">{#N/A,#N/A,FALSE,"Tabelle2";#N/A,#N/A,FALSE,"Tabelle1"}</definedName>
    <definedName name="wrn.Monthly._.Statement." localSheetId="4" hidden="1">{#N/A,#N/A,FALSE,"Tabelle2";#N/A,#N/A,FALSE,"Tabelle1"}</definedName>
    <definedName name="wrn.Monthly._.Statement." localSheetId="1" hidden="1">{#N/A,#N/A,FALSE,"Tabelle2";#N/A,#N/A,FALSE,"Tabelle1"}</definedName>
    <definedName name="wrn.Monthly._.Statement." localSheetId="3" hidden="1">{#N/A,#N/A,FALSE,"Tabelle2";#N/A,#N/A,FALSE,"Tabelle1"}</definedName>
    <definedName name="wrn.Monthly._.Statement." hidden="1">{#N/A,#N/A,FALSE,"Tabelle2";#N/A,#N/A,FALSE,"Tabelle1"}</definedName>
    <definedName name="wrn.Report." localSheetId="6" hidden="1">{"Offgrid",#N/A,FALSE,"OFFGRID";"Region",#N/A,FALSE,"REGION";"Offgrid -2",#N/A,FALSE,"OFFGRID";"WTP",#N/A,FALSE,"WTP";"WTP -2",#N/A,FALSE,"WTP";"Project",#N/A,FALSE,"PROJECT";"Summary -2",#N/A,FALSE,"SUMMARY"}</definedName>
    <definedName name="wrn.Report." localSheetId="4" hidden="1">{"Offgrid",#N/A,FALSE,"OFFGRID";"Region",#N/A,FALSE,"REGION";"Offgrid -2",#N/A,FALSE,"OFFGRID";"WTP",#N/A,FALSE,"WTP";"WTP -2",#N/A,FALSE,"WTP";"Project",#N/A,FALSE,"PROJECT";"Summary -2",#N/A,FALSE,"SUMMARY"}</definedName>
    <definedName name="wrn.Report." localSheetId="1" hidden="1">{"Offgrid",#N/A,FALSE,"OFFGRID";"Region",#N/A,FALSE,"REGION";"Offgrid -2",#N/A,FALSE,"OFFGRID";"WTP",#N/A,FALSE,"WTP";"WTP -2",#N/A,FALSE,"WTP";"Project",#N/A,FALSE,"PROJECT";"Summary -2",#N/A,FALSE,"SUMMARY"}</definedName>
    <definedName name="wrn.Report." localSheetId="3" hidden="1">{"Offgrid",#N/A,FALSE,"OFFGRID";"Region",#N/A,FALSE,"REGION";"Offgrid -2",#N/A,FALSE,"OFFGRID";"WTP",#N/A,FALSE,"WTP";"WTP -2",#N/A,FALSE,"WTP";"Project",#N/A,FALSE,"PROJECT";"Summary -2",#N/A,FALSE,"SUMMARY"}</definedName>
    <definedName name="wrn.Report." hidden="1">{"Offgrid",#N/A,FALSE,"OFFGRID";"Region",#N/A,FALSE,"REGION";"Offgrid -2",#N/A,FALSE,"OFFGRID";"WTP",#N/A,FALSE,"WTP";"WTP -2",#N/A,FALSE,"WTP";"Project",#N/A,FALSE,"PROJECT";"Summary -2",#N/A,FALSE,"SUMMARY"}</definedName>
    <definedName name="wrn.report1." localSheetId="6" hidden="1">{#N/A,#N/A,FALSE,"特殊室（ＢＱ表）"}</definedName>
    <definedName name="wrn.report1." localSheetId="4" hidden="1">{#N/A,#N/A,FALSE,"特殊室（ＢＱ表）"}</definedName>
    <definedName name="wrn.report1." hidden="1">{#N/A,#N/A,FALSE,"特殊室（ＢＱ表）"}</definedName>
    <definedName name="wrn.Residential." localSheetId="6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wrn.Residential." localSheetId="4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wrn.Residential.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wrn.vd." localSheetId="6" hidden="1">{#N/A,#N/A,TRUE,"BT M200 da 10x20"}</definedName>
    <definedName name="wrn.vd." localSheetId="4" hidden="1">{#N/A,#N/A,TRUE,"BT M200 da 10x20"}</definedName>
    <definedName name="wrn.vd." hidden="1">{#N/A,#N/A,TRUE,"BT M200 da 10x20"}</definedName>
    <definedName name="wrn.건설기계사업소._.상반기보고." localSheetId="6" hidden="1">{#N/A,#N/A,FALSE,"사업총괄";#N/A,#N/A,FALSE,"장비사업";#N/A,#N/A,FALSE,"철구사업";#N/A,#N/A,FALSE,"준설사업"}</definedName>
    <definedName name="wrn.건설기계사업소._.상반기보고." localSheetId="4" hidden="1">{#N/A,#N/A,FALSE,"사업총괄";#N/A,#N/A,FALSE,"장비사업";#N/A,#N/A,FALSE,"철구사업";#N/A,#N/A,FALSE,"준설사업"}</definedName>
    <definedName name="wrn.건설기계사업소._.상반기보고." hidden="1">{#N/A,#N/A,FALSE,"사업총괄";#N/A,#N/A,FALSE,"장비사업";#N/A,#N/A,FALSE,"철구사업";#N/A,#N/A,FALSE,"준설사업"}</definedName>
    <definedName name="wrn.골재소요량." localSheetId="6" hidden="1">{#N/A,#N/A,FALSE,"골재소요량";#N/A,#N/A,FALSE,"골재소요량"}</definedName>
    <definedName name="wrn.골재소요량." localSheetId="4" hidden="1">{#N/A,#N/A,FALSE,"골재소요량";#N/A,#N/A,FALSE,"골재소요량"}</definedName>
    <definedName name="wrn.골재소요량." hidden="1">{#N/A,#N/A,FALSE,"골재소요량";#N/A,#N/A,FALSE,"골재소요량"}</definedName>
    <definedName name="wrn.교육청." localSheetId="6" hidden="1">{#N/A,#N/A,FALSE,"전력간선"}</definedName>
    <definedName name="wrn.교육청." localSheetId="4" hidden="1">{#N/A,#N/A,FALSE,"전력간선"}</definedName>
    <definedName name="wrn.교육청." hidden="1">{#N/A,#N/A,FALSE,"전력간선"}</definedName>
    <definedName name="wrn.구조2." localSheetId="6" hidden="1">{#N/A,#N/A,FALSE,"구조2"}</definedName>
    <definedName name="wrn.구조2." localSheetId="4" hidden="1">{#N/A,#N/A,FALSE,"구조2"}</definedName>
    <definedName name="wrn.구조2." hidden="1">{#N/A,#N/A,FALSE,"구조2"}</definedName>
    <definedName name="wrn.단가표지." localSheetId="6" hidden="1">{#N/A,#N/A,FALSE,"단가표지"}</definedName>
    <definedName name="wrn.단가표지." localSheetId="4" hidden="1">{#N/A,#N/A,FALSE,"단가표지"}</definedName>
    <definedName name="wrn.단가표지." hidden="1">{#N/A,#N/A,FALSE,"단가표지"}</definedName>
    <definedName name="wrn.담배인삼공사._.실행품의." localSheetId="6" hidden="1">{#N/A,#N/A,FALSE,"품의서";#N/A,#N/A,FALSE,"견적실행대비분석표";#N/A,#N/A,FALSE,"공종별도급대비견적실행";#N/A,#N/A,FALSE,"외주공사 추정금액";#N/A,#N/A,FALSE,"공종별도급대비계약현황";#N/A,#N/A,FALSE,"공종별도급대비견적현황"}</definedName>
    <definedName name="wrn.담배인삼공사._.실행품의." localSheetId="4" hidden="1">{#N/A,#N/A,FALSE,"품의서";#N/A,#N/A,FALSE,"견적실행대비분석표";#N/A,#N/A,FALSE,"공종별도급대비견적실행";#N/A,#N/A,FALSE,"외주공사 추정금액";#N/A,#N/A,FALSE,"공종별도급대비계약현황";#N/A,#N/A,FALSE,"공종별도급대비견적현황"}</definedName>
    <definedName name="wrn.담배인삼공사._.실행품의." hidden="1">{#N/A,#N/A,FALSE,"품의서";#N/A,#N/A,FALSE,"견적실행대비분석표";#N/A,#N/A,FALSE,"공종별도급대비견적실행";#N/A,#N/A,FALSE,"외주공사 추정금액";#N/A,#N/A,FALSE,"공종별도급대비계약현황";#N/A,#N/A,FALSE,"공종별도급대비견적현황"}</definedName>
    <definedName name="wrn.배수1." localSheetId="6" hidden="1">{#N/A,#N/A,FALSE,"배수1"}</definedName>
    <definedName name="wrn.배수1." localSheetId="4" hidden="1">{#N/A,#N/A,FALSE,"배수1"}</definedName>
    <definedName name="wrn.배수1." hidden="1">{#N/A,#N/A,FALSE,"배수1"}</definedName>
    <definedName name="wrn.배수2." localSheetId="6" hidden="1">{#N/A,#N/A,FALSE,"배수2"}</definedName>
    <definedName name="wrn.배수2." localSheetId="4" hidden="1">{#N/A,#N/A,FALSE,"배수2"}</definedName>
    <definedName name="wrn.배수2." hidden="1">{#N/A,#N/A,FALSE,"배수2"}</definedName>
    <definedName name="wrn.변경예산." localSheetId="6" hidden="1">{#N/A,#N/A,FALSE,"변경관리예산";#N/A,#N/A,FALSE,"변경장비예산";#N/A,#N/A,FALSE,"변경준설예산";#N/A,#N/A,FALSE,"변경철구예산"}</definedName>
    <definedName name="wrn.변경예산." localSheetId="4" hidden="1">{#N/A,#N/A,FALSE,"변경관리예산";#N/A,#N/A,FALSE,"변경장비예산";#N/A,#N/A,FALSE,"변경준설예산";#N/A,#N/A,FALSE,"변경철구예산"}</definedName>
    <definedName name="wrn.변경예산." hidden="1">{#N/A,#N/A,FALSE,"변경관리예산";#N/A,#N/A,FALSE,"변경장비예산";#N/A,#N/A,FALSE,"변경준설예산";#N/A,#N/A,FALSE,"변경철구예산"}</definedName>
    <definedName name="wrn.부대1." localSheetId="6" hidden="1">{#N/A,#N/A,FALSE,"부대1"}</definedName>
    <definedName name="wrn.부대1." localSheetId="4" hidden="1">{#N/A,#N/A,FALSE,"부대1"}</definedName>
    <definedName name="wrn.부대1." hidden="1">{#N/A,#N/A,FALSE,"부대1"}</definedName>
    <definedName name="wrn.부대2." localSheetId="6" hidden="1">{#N/A,#N/A,FALSE,"부대2"}</definedName>
    <definedName name="wrn.부대2." localSheetId="4" hidden="1">{#N/A,#N/A,FALSE,"부대2"}</definedName>
    <definedName name="wrn.부대2." hidden="1">{#N/A,#N/A,FALSE,"부대2"}</definedName>
    <definedName name="wrn.부산주경기장.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부산주경기장.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사업현황." localSheetId="6" hidden="1">{#N/A,#N/A,FALSE,"표지";#N/A,#N/A,FALSE,"조직표";#N/A,#N/A,FALSE,"정직원인원";#N/A,#N/A,FALSE,"사업계획";#N/A,#N/A,FALSE,"부동산";#N/A,#N/A,FALSE,"장비현황";#N/A,#N/A,FALSE,"장비가동";#N/A,#N/A,FALSE,"매각장비";#N/A,#N/A,FALSE,"철구제작";#N/A,#N/A,FALSE,"철구수주";#N/A,#N/A,FALSE,"철구시설";#N/A,#N/A,FALSE,"준설장비";#N/A,#N/A,FALSE,"준설수량";#N/A,#N/A,FALSE,"골재인원";#N/A,#N/A,FALSE,"골재손익";#N/A,#N/A,FALSE,"노조현황"}</definedName>
    <definedName name="wrn.사업현황." localSheetId="4" hidden="1">{#N/A,#N/A,FALSE,"표지";#N/A,#N/A,FALSE,"조직표";#N/A,#N/A,FALSE,"정직원인원";#N/A,#N/A,FALSE,"사업계획";#N/A,#N/A,FALSE,"부동산";#N/A,#N/A,FALSE,"장비현황";#N/A,#N/A,FALSE,"장비가동";#N/A,#N/A,FALSE,"매각장비";#N/A,#N/A,FALSE,"철구제작";#N/A,#N/A,FALSE,"철구수주";#N/A,#N/A,FALSE,"철구시설";#N/A,#N/A,FALSE,"준설장비";#N/A,#N/A,FALSE,"준설수량";#N/A,#N/A,FALSE,"골재인원";#N/A,#N/A,FALSE,"골재손익";#N/A,#N/A,FALSE,"노조현황"}</definedName>
    <definedName name="wrn.사업현황." hidden="1">{#N/A,#N/A,FALSE,"표지";#N/A,#N/A,FALSE,"조직표";#N/A,#N/A,FALSE,"정직원인원";#N/A,#N/A,FALSE,"사업계획";#N/A,#N/A,FALSE,"부동산";#N/A,#N/A,FALSE,"장비현황";#N/A,#N/A,FALSE,"장비가동";#N/A,#N/A,FALSE,"매각장비";#N/A,#N/A,FALSE,"철구제작";#N/A,#N/A,FALSE,"철구수주";#N/A,#N/A,FALSE,"철구시설";#N/A,#N/A,FALSE,"준설장비";#N/A,#N/A,FALSE,"준설수량";#N/A,#N/A,FALSE,"골재인원";#N/A,#N/A,FALSE,"골재손익";#N/A,#N/A,FALSE,"노조현황"}</definedName>
    <definedName name="wrn.속도." localSheetId="6" hidden="1">{#N/A,#N/A,FALSE,"속도"}</definedName>
    <definedName name="wrn.속도." localSheetId="4" hidden="1">{#N/A,#N/A,FALSE,"속도"}</definedName>
    <definedName name="wrn.속도." hidden="1">{#N/A,#N/A,FALSE,"속도"}</definedName>
    <definedName name="wrn.실행품의." localSheetId="6" hidden="1">{#N/A,#N/A,FALSE,"갑지";#N/A,#N/A,FALSE,"개요";#N/A,#N/A,FALSE,"비목별";#N/A,#N/A,FALSE,"건물별";#N/A,#N/A,FALSE,"기구표";#N/A,#N/A,FALSE,"직원투입"}</definedName>
    <definedName name="wrn.실행품의." localSheetId="4" hidden="1">{#N/A,#N/A,FALSE,"갑지";#N/A,#N/A,FALSE,"개요";#N/A,#N/A,FALSE,"비목별";#N/A,#N/A,FALSE,"건물별";#N/A,#N/A,FALSE,"기구표";#N/A,#N/A,FALSE,"직원투입"}</definedName>
    <definedName name="wrn.실행품의." hidden="1">{#N/A,#N/A,FALSE,"갑지";#N/A,#N/A,FALSE,"개요";#N/A,#N/A,FALSE,"비목별";#N/A,#N/A,FALSE,"건물별";#N/A,#N/A,FALSE,"기구표";#N/A,#N/A,FALSE,"직원투입"}</definedName>
    <definedName name="wrn.예상손익." localSheetId="6" hidden="1">{#N/A,#N/A,FALSE,"예상손익";#N/A,#N/A,FALSE,"관리분석";#N/A,#N/A,FALSE,"장비분석";#N/A,#N/A,FALSE,"준설분석";#N/A,#N/A,FALSE,"철구분석"}</definedName>
    <definedName name="wrn.예상손익." localSheetId="4" hidden="1">{#N/A,#N/A,FALSE,"예상손익";#N/A,#N/A,FALSE,"관리분석";#N/A,#N/A,FALSE,"장비분석";#N/A,#N/A,FALSE,"준설분석";#N/A,#N/A,FALSE,"철구분석"}</definedName>
    <definedName name="wrn.예상손익." hidden="1">{#N/A,#N/A,FALSE,"예상손익";#N/A,#N/A,FALSE,"관리분석";#N/A,#N/A,FALSE,"장비분석";#N/A,#N/A,FALSE,"준설분석";#N/A,#N/A,FALSE,"철구분석"}</definedName>
    <definedName name="wrn.운반시간." localSheetId="6" hidden="1">{#N/A,#N/A,FALSE,"운반시간"}</definedName>
    <definedName name="wrn.운반시간." localSheetId="4" hidden="1">{#N/A,#N/A,FALSE,"운반시간"}</definedName>
    <definedName name="wrn.운반시간." hidden="1">{#N/A,#N/A,FALSE,"운반시간"}</definedName>
    <definedName name="wrn.이정표." localSheetId="6" hidden="1">{#N/A,#N/A,FALSE,"이정표"}</definedName>
    <definedName name="wrn.이정표." localSheetId="4" hidden="1">{#N/A,#N/A,FALSE,"이정표"}</definedName>
    <definedName name="wrn.이정표." hidden="1">{#N/A,#N/A,FALSE,"이정표"}</definedName>
    <definedName name="wrn.조골재." localSheetId="6" hidden="1">{#N/A,#N/A,FALSE,"조골재"}</definedName>
    <definedName name="wrn.조골재." localSheetId="4" hidden="1">{#N/A,#N/A,FALSE,"조골재"}</definedName>
    <definedName name="wrn.조골재." hidden="1">{#N/A,#N/A,FALSE,"조골재"}</definedName>
    <definedName name="wrn.진각빌딩." localSheetId="6" hidden="1">{#N/A,#N/A,FALSE,"품의서";#N/A,#N/A,FALSE,"견적실행대비분석표";#N/A,#N/A,FALSE,"공종별도급대비견적실행";#N/A,#N/A,FALSE,"외주공사 추정금액";#N/A,#N/A,FALSE,"공종별도급대비계약현황"}</definedName>
    <definedName name="wrn.진각빌딩." localSheetId="4" hidden="1">{#N/A,#N/A,FALSE,"품의서";#N/A,#N/A,FALSE,"견적실행대비분석표";#N/A,#N/A,FALSE,"공종별도급대비견적실행";#N/A,#N/A,FALSE,"외주공사 추정금액";#N/A,#N/A,FALSE,"공종별도급대비계약현황"}</definedName>
    <definedName name="wrn.진각빌딩." hidden="1">{#N/A,#N/A,FALSE,"품의서";#N/A,#N/A,FALSE,"견적실행대비분석표";#N/A,#N/A,FALSE,"공종별도급대비견적실행";#N/A,#N/A,FALSE,"외주공사 추정금액";#N/A,#N/A,FALSE,"공종별도급대비계약현황"}</definedName>
    <definedName name="wrn.토공1." localSheetId="6" hidden="1">{#N/A,#N/A,FALSE,"구조1"}</definedName>
    <definedName name="wrn.토공1." localSheetId="4" hidden="1">{#N/A,#N/A,FALSE,"구조1"}</definedName>
    <definedName name="wrn.토공1." hidden="1">{#N/A,#N/A,FALSE,"구조1"}</definedName>
    <definedName name="wrn.토공2." localSheetId="6" hidden="1">{#N/A,#N/A,FALSE,"토공2"}</definedName>
    <definedName name="wrn.토공2." localSheetId="4" hidden="1">{#N/A,#N/A,FALSE,"토공2"}</definedName>
    <definedName name="wrn.토공2." hidden="1">{#N/A,#N/A,FALSE,"토공2"}</definedName>
    <definedName name="wrn.통신지." localSheetId="6" hidden="1">{#N/A,#N/A,FALSE,"기안지";#N/A,#N/A,FALSE,"통신지"}</definedName>
    <definedName name="wrn.통신지." localSheetId="4" hidden="1">{#N/A,#N/A,FALSE,"기안지";#N/A,#N/A,FALSE,"통신지"}</definedName>
    <definedName name="wrn.통신지." hidden="1">{#N/A,#N/A,FALSE,"기안지";#N/A,#N/A,FALSE,"통신지"}</definedName>
    <definedName name="wrn.포장1." localSheetId="6" hidden="1">{#N/A,#N/A,FALSE,"포장1";#N/A,#N/A,FALSE,"포장1"}</definedName>
    <definedName name="wrn.포장1." localSheetId="4" hidden="1">{#N/A,#N/A,FALSE,"포장1";#N/A,#N/A,FALSE,"포장1"}</definedName>
    <definedName name="wrn.포장1." hidden="1">{#N/A,#N/A,FALSE,"포장1";#N/A,#N/A,FALSE,"포장1"}</definedName>
    <definedName name="wrn.포장2." localSheetId="6" hidden="1">{#N/A,#N/A,FALSE,"포장2"}</definedName>
    <definedName name="wrn.포장2." localSheetId="4" hidden="1">{#N/A,#N/A,FALSE,"포장2"}</definedName>
    <definedName name="wrn.포장2." hidden="1">{#N/A,#N/A,FALSE,"포장2"}</definedName>
    <definedName name="wrn.표지." localSheetId="6" hidden="1">{#N/A,#N/A,FALSE,"표지"}</definedName>
    <definedName name="wrn.표지." localSheetId="4" hidden="1">{#N/A,#N/A,FALSE,"표지"}</definedName>
    <definedName name="wrn.표지." hidden="1">{#N/A,#N/A,FALSE,"표지"}</definedName>
    <definedName name="wrn.표지목차." localSheetId="6" hidden="1">{#N/A,#N/A,FALSE,"표지목차"}</definedName>
    <definedName name="wrn.표지목차." localSheetId="4" hidden="1">{#N/A,#N/A,FALSE,"표지목차"}</definedName>
    <definedName name="wrn.표지목차." hidden="1">{#N/A,#N/A,FALSE,"표지목차"}</definedName>
    <definedName name="wrn.혼합골재." localSheetId="6" hidden="1">{#N/A,#N/A,FALSE,"혼합골재"}</definedName>
    <definedName name="wrn.혼합골재." localSheetId="4" hidden="1">{#N/A,#N/A,FALSE,"혼합골재"}</definedName>
    <definedName name="wrn.혼합골재." hidden="1">{#N/A,#N/A,FALSE,"혼합골재"}</definedName>
    <definedName name="wrnf.report" localSheetId="6" hidden="1">{"Offgrid",#N/A,FALSE,"OFFGRID";"Region",#N/A,FALSE,"REGION";"Offgrid -2",#N/A,FALSE,"OFFGRID";"WTP",#N/A,FALSE,"WTP";"WTP -2",#N/A,FALSE,"WTP";"Project",#N/A,FALSE,"PROJECT";"Summary -2",#N/A,FALSE,"SUMMARY"}</definedName>
    <definedName name="wrnf.report" localSheetId="4" hidden="1">{"Offgrid",#N/A,FALSE,"OFFGRID";"Region",#N/A,FALSE,"REGION";"Offgrid -2",#N/A,FALSE,"OFFGRID";"WTP",#N/A,FALSE,"WTP";"WTP -2",#N/A,FALSE,"WTP";"Project",#N/A,FALSE,"PROJECT";"Summary -2",#N/A,FALSE,"SUMMARY"}</definedName>
    <definedName name="wrnf.report" localSheetId="1" hidden="1">{"Offgrid",#N/A,FALSE,"OFFGRID";"Region",#N/A,FALSE,"REGION";"Offgrid -2",#N/A,FALSE,"OFFGRID";"WTP",#N/A,FALSE,"WTP";"WTP -2",#N/A,FALSE,"WTP";"Project",#N/A,FALSE,"PROJECT";"Summary -2",#N/A,FALSE,"SUMMARY"}</definedName>
    <definedName name="wrnf.report" localSheetId="3" hidden="1">{"Offgrid",#N/A,FALSE,"OFFGRID";"Region",#N/A,FALSE,"REGION";"Offgrid -2",#N/A,FALSE,"OFFGRID";"WTP",#N/A,FALSE,"WTP";"WTP -2",#N/A,FALSE,"WTP";"Project",#N/A,FALSE,"PROJECT";"Summary -2",#N/A,FALSE,"SUMMARY"}</definedName>
    <definedName name="wrnf.report" hidden="1">{"Offgrid",#N/A,FALSE,"OFFGRID";"Region",#N/A,FALSE,"REGION";"Offgrid -2",#N/A,FALSE,"OFFGRID";"WTP",#N/A,FALSE,"WTP";"WTP -2",#N/A,FALSE,"WTP";"Project",#N/A,FALSE,"PROJECT";"Summary -2",#N/A,FALSE,"SUMMARY"}</definedName>
    <definedName name="wvu.박경희.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wvu.박경희.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wvu.박경희.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ｗｗ">{"'Sheet1'!$L$16"}</definedName>
    <definedName name="www" localSheetId="6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www" localSheetId="4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www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ｗｗｗｗ">{"'Sheet1'!$L$16"}</definedName>
    <definedName name="xago">#REF!</definedName>
    <definedName name="xaykcpt">#REF!</definedName>
    <definedName name="xaytuongongthe">#REF!</definedName>
    <definedName name="xb" localSheetId="4" hidden="1">#REF!</definedName>
    <definedName name="xb" hidden="1">#REF!</definedName>
    <definedName name="XCCT">0.5</definedName>
    <definedName name="xd">#REF!</definedName>
    <definedName name="XDKT" localSheetId="6" hidden="1">{"NGUYEN QUI THIEP - Personal View",#N/A,FALSE,"XDCB.HT.FUR."}</definedName>
    <definedName name="XDKT" localSheetId="4" hidden="1">{"NGUYEN QUI THIEP - Personal View",#N/A,FALSE,"XDCB.HT.FUR."}</definedName>
    <definedName name="XDKT" localSheetId="1" hidden="1">{"NGUYEN QUI THIEP - Personal View",#N/A,FALSE,"XDCB.HT.FUR."}</definedName>
    <definedName name="XDKT" localSheetId="3" hidden="1">{"NGUYEN QUI THIEP - Personal View",#N/A,FALSE,"XDCB.HT.FUR."}</definedName>
    <definedName name="XDKT" hidden="1">{"NGUYEN QUI THIEP - Personal View",#N/A,FALSE,"XDCB.HT.FUR."}</definedName>
    <definedName name="XLTB">#REF!</definedName>
    <definedName name="xlttbninh" localSheetId="4">{"'Sheet1'!$L$16"}</definedName>
    <definedName name="xlttbninh" localSheetId="1" hidden="1">{"'Sheet1'!$L$16"}</definedName>
    <definedName name="xlttbninh" hidden="1">{"'Sheet1'!$L$16"}</definedName>
    <definedName name="XN908nam2003">{"'Sheet1'!$L$16"}</definedName>
    <definedName name="xoa1" localSheetId="6" hidden="1">{"'Sheet1'!$L$16"}</definedName>
    <definedName name="xoa1" localSheetId="4" hidden="1">{"'Sheet1'!$L$16"}</definedName>
    <definedName name="xoa1" localSheetId="1" hidden="1">{"'Sheet1'!$L$16"}</definedName>
    <definedName name="xoa1" localSheetId="3" hidden="1">{"'Sheet1'!$L$16"}</definedName>
    <definedName name="xoa1" hidden="1">{"'Sheet1'!$L$16"}</definedName>
    <definedName name="xoa2" localSheetId="6" hidden="1">{#N/A,#N/A,FALSE,"Chi tiÆt"}</definedName>
    <definedName name="xoa2" localSheetId="4" hidden="1">{#N/A,#N/A,FALSE,"Chi tiÆt"}</definedName>
    <definedName name="xoa2" localSheetId="1" hidden="1">{#N/A,#N/A,FALSE,"Chi tiÆt"}</definedName>
    <definedName name="xoa2" localSheetId="3" hidden="1">{#N/A,#N/A,FALSE,"Chi tiÆt"}</definedName>
    <definedName name="xoa2" hidden="1">{#N/A,#N/A,FALSE,"Chi tiÆt"}</definedName>
    <definedName name="xoa3" localSheetId="6" hidden="1">{"Offgrid",#N/A,FALSE,"OFFGRID";"Region",#N/A,FALSE,"REGION";"Offgrid -2",#N/A,FALSE,"OFFGRID";"WTP",#N/A,FALSE,"WTP";"WTP -2",#N/A,FALSE,"WTP";"Project",#N/A,FALSE,"PROJECT";"Summary -2",#N/A,FALSE,"SUMMARY"}</definedName>
    <definedName name="xoa3" localSheetId="4" hidden="1">{"Offgrid",#N/A,FALSE,"OFFGRID";"Region",#N/A,FALSE,"REGION";"Offgrid -2",#N/A,FALSE,"OFFGRID";"WTP",#N/A,FALSE,"WTP";"WTP -2",#N/A,FALSE,"WTP";"Project",#N/A,FALSE,"PROJECT";"Summary -2",#N/A,FALSE,"SUMMARY"}</definedName>
    <definedName name="xoa3" localSheetId="1" hidden="1">{"Offgrid",#N/A,FALSE,"OFFGRID";"Region",#N/A,FALSE,"REGION";"Offgrid -2",#N/A,FALSE,"OFFGRID";"WTP",#N/A,FALSE,"WTP";"WTP -2",#N/A,FALSE,"WTP";"Project",#N/A,FALSE,"PROJECT";"Summary -2",#N/A,FALSE,"SUMMARY"}</definedName>
    <definedName name="xoa3" localSheetId="3" hidden="1">{"Offgrid",#N/A,FALSE,"OFFGRID";"Region",#N/A,FALSE,"REGION";"Offgrid -2",#N/A,FALSE,"OFFGRID";"WTP",#N/A,FALSE,"WTP";"WTP -2",#N/A,FALSE,"WTP";"Project",#N/A,FALSE,"PROJECT";"Summary -2",#N/A,FALSE,"SUMMARY"}</definedName>
    <definedName name="xoa3" hidden="1">{"Offgrid",#N/A,FALSE,"OFFGRID";"Region",#N/A,FALSE,"REGION";"Offgrid -2",#N/A,FALSE,"OFFGRID";"WTP",#N/A,FALSE,"WTP";"WTP -2",#N/A,FALSE,"WTP";"Project",#N/A,FALSE,"PROJECT";"Summary -2",#N/A,FALSE,"SUMMARY"}</definedName>
    <definedName name="xoa4" localSheetId="6" hidden="1">{"Offgrid",#N/A,FALSE,"OFFGRID";"Region",#N/A,FALSE,"REGION";"Offgrid -2",#N/A,FALSE,"OFFGRID";"WTP",#N/A,FALSE,"WTP";"WTP -2",#N/A,FALSE,"WTP";"Project",#N/A,FALSE,"PROJECT";"Summary -2",#N/A,FALSE,"SUMMARY"}</definedName>
    <definedName name="xoa4" localSheetId="4" hidden="1">{"Offgrid",#N/A,FALSE,"OFFGRID";"Region",#N/A,FALSE,"REGION";"Offgrid -2",#N/A,FALSE,"OFFGRID";"WTP",#N/A,FALSE,"WTP";"WTP -2",#N/A,FALSE,"WTP";"Project",#N/A,FALSE,"PROJECT";"Summary -2",#N/A,FALSE,"SUMMARY"}</definedName>
    <definedName name="xoa4" localSheetId="1" hidden="1">{"Offgrid",#N/A,FALSE,"OFFGRID";"Region",#N/A,FALSE,"REGION";"Offgrid -2",#N/A,FALSE,"OFFGRID";"WTP",#N/A,FALSE,"WTP";"WTP -2",#N/A,FALSE,"WTP";"Project",#N/A,FALSE,"PROJECT";"Summary -2",#N/A,FALSE,"SUMMARY"}</definedName>
    <definedName name="xoa4" localSheetId="3" hidden="1">{"Offgrid",#N/A,FALSE,"OFFGRID";"Region",#N/A,FALSE,"REGION";"Offgrid -2",#N/A,FALSE,"OFFGRID";"WTP",#N/A,FALSE,"WTP";"WTP -2",#N/A,FALSE,"WTP";"Project",#N/A,FALSE,"PROJECT";"Summary -2",#N/A,FALSE,"SUMMARY"}</definedName>
    <definedName name="xoa4" hidden="1">{"Offgrid",#N/A,FALSE,"OFFGRID";"Region",#N/A,FALSE,"REGION";"Offgrid -2",#N/A,FALSE,"OFFGRID";"WTP",#N/A,FALSE,"WTP";"WTP -2",#N/A,FALSE,"WTP";"Project",#N/A,FALSE,"PROJECT";"Summary -2",#N/A,FALSE,"SUMMARY"}</definedName>
    <definedName name="xoanen">#REF!</definedName>
    <definedName name="XuÊt8">{"'Sheet1'!$L$16"}</definedName>
    <definedName name="xx" localSheetId="4" hidden="1">#REF!</definedName>
    <definedName name="xx" hidden="1">#REF!</definedName>
    <definedName name="xxx" localSheetId="4" hidden="1">#REF!</definedName>
    <definedName name="xxx" hidden="1">#REF!</definedName>
    <definedName name="ｘｘｘ">{"'Sheet1'!$L$16"}</definedName>
    <definedName name="XXXAAAA">{"'Sheet1'!$L$16"}</definedName>
    <definedName name="ｘｘｘｘ">{"'Sheet1'!$L$16"}</definedName>
    <definedName name="ｘｘｘｘｘ">{"'Sheet1'!$L$16"}</definedName>
    <definedName name="y5ey3y33y3" localSheetId="6" hidden="1">{#N/A,#N/A,FALSE,"Chi tiÆt"}</definedName>
    <definedName name="y5ey3y33y3" localSheetId="4" hidden="1">{#N/A,#N/A,FALSE,"Chi tiÆt"}</definedName>
    <definedName name="y5ey3y33y3" hidden="1">{#N/A,#N/A,FALSE,"Chi tiÆt"}</definedName>
    <definedName name="Yen">153.28</definedName>
    <definedName name="yeryewy3" localSheetId="6" hidden="1">{#N/A,#N/A,TRUE,"1";#N/A,#N/A,TRUE,"2";#N/A,#N/A,TRUE,"3";#N/A,#N/A,TRUE,"4";#N/A,#N/A,TRUE,"5";#N/A,#N/A,TRUE,"6";#N/A,#N/A,TRUE,"7"}</definedName>
    <definedName name="yeryewy3" localSheetId="4" hidden="1">{#N/A,#N/A,TRUE,"1";#N/A,#N/A,TRUE,"2";#N/A,#N/A,TRUE,"3";#N/A,#N/A,TRUE,"4";#N/A,#N/A,TRUE,"5";#N/A,#N/A,TRUE,"6";#N/A,#N/A,TRUE,"7"}</definedName>
    <definedName name="yeryewy3" hidden="1">{#N/A,#N/A,TRUE,"1";#N/A,#N/A,TRUE,"2";#N/A,#N/A,TRUE,"3";#N/A,#N/A,TRUE,"4";#N/A,#N/A,TRUE,"5";#N/A,#N/A,TRUE,"6";#N/A,#N/A,TRUE,"7"}</definedName>
    <definedName name="yheryey" localSheetId="4" hidden="1">#REF!</definedName>
    <definedName name="yheryey" hidden="1">#REF!</definedName>
    <definedName name="yhetyt" localSheetId="6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yhetyt" localSheetId="4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yhetyt" hidden="1">{TRUE,TRUE,1.75,2.5,474.75,251.25,FALSE,TRUE,TRUE,TRUE,0,12,#N/A,4,#N/A,15.0222222222222,12.7619047619048,1,FALSE,FALSE,1,TRUE,1,FALSE,100,"'950618.XLS'!R5C18","'950618.XLS'!R5C18",1,FALSE,FALSE,0.393700787401575,0.393700787401575,0.393700787401575,0.393700787401575,2,"","",FALSE,FALSE,FALSE,FALSE,1,100,#N/A,#N/A,FALSE,FALSE,#N/A,#N/A,FALSE,FALSE}</definedName>
    <definedName name="yuo" localSheetId="4" hidden="1">#REF!</definedName>
    <definedName name="yuo" hidden="1">#REF!</definedName>
    <definedName name="ｙｙｙ">{"'Sheet1'!$L$16"}</definedName>
    <definedName name="zIsAnChuThich">FALSE</definedName>
    <definedName name="zIsAnDienGiai">FALSE</definedName>
    <definedName name="zIsBanTienLuong">FALSE</definedName>
    <definedName name="zIsCM_BuNLieu">TRUE</definedName>
    <definedName name="zIsDgiaCTiet_Gia.NcCm">1</definedName>
    <definedName name="zIsDgiaCTiet_Gia.VTu">2</definedName>
    <definedName name="zIsHThong_cDinhMuc">"DM#24#05#A|DM#33#05#A|DM#28#05#A"</definedName>
    <definedName name="zIsHThong_cDonGia">"DGia_0104XD|DGia_0104LD|DGia_0103KS|1"</definedName>
    <definedName name="zIsHThong_cGiaCmay">"GCM243305_HCM|GCM243305_HCM|GCM282005_HCM"</definedName>
    <definedName name="zIsHThong_cGiaNCong">"GNC243305_HCM|GNC243305_HCM|GNC282005_HCM"</definedName>
    <definedName name="zIsHThong_cGiaVLieu">"GVL243305_HCM|GVL243305_HCM|GVL282005_HCM"</definedName>
    <definedName name="zIsHThong_cMDB">"TP.HCM_Dgia|TP.HCM_Gia|ZZ_Dinh_Muc_ZZ|ZZ_PLuc_Vua_ZZ|ZZ_Danh_Muc_ZZ|ZZ_CuocVc_ZZ|ZZ_DMuc_MXD_ZZ"</definedName>
    <definedName name="zIsHThong_cPLVua">"PLV#2005#A|PLV#2005#A|None"</definedName>
    <definedName name="zIsHThong_cTDienCTac">"CVIEC#24#2005|CVIEC#33#2005|CVIEC#28#2005#A"</definedName>
    <definedName name="zIsHThong_cTDienHPhi">"HPHI#2433#05#A|HPHI#2433#05#A|HPHI#28#2005#A"</definedName>
    <definedName name="zIsHThong_cVChuyen">"zVatGiaCP_89_00|zVatGiaCP_89_00|zVatGiaCP_89_00"</definedName>
    <definedName name="zIsHThong_ShChange">"True|False|False|False|False|False|False|True|True|True|True|False|False|False|True"</definedName>
    <definedName name="zIsPT_PTVua">TRUE</definedName>
    <definedName name="zIsPT_Vl.Nc.Cm">TRUE</definedName>
    <definedName name="zIsPT_VLieuKhac">1</definedName>
    <definedName name="zIsReDgia_Color">TRUE</definedName>
    <definedName name="zIsReDgia_DgiaVlNcCm">TRUE</definedName>
    <definedName name="zIsReDgia_RePhantich">TRUE</definedName>
    <definedName name="zIsReDgia_TenDvt">TRUE</definedName>
    <definedName name="zIsVC_BocXep">TRUE</definedName>
    <definedName name="zIsVC_HhBq">TRUE</definedName>
    <definedName name="zIsVC_HhVc">TRUE</definedName>
    <definedName name="zIsVC_VcBo">TRUE</definedName>
    <definedName name="zIsVC_VcNoiBo">TRUE</definedName>
    <definedName name="zIsVC_VcThuy">TRUE</definedName>
    <definedName name="zIsVTu_CLech.VTu">0</definedName>
    <definedName name="zIsVTu_GiaTBao">1</definedName>
    <definedName name="zKm2">{"'Sheet1'!$L$16"}</definedName>
    <definedName name="zone_saisie">#REF!,#REF!,#REF!,#REF!</definedName>
    <definedName name="zone3_25">{"TKVT-KV3-ND sua.xls","Dau noi bo xung TSB-kv05-40.xls","site diary.xls","Hoancong.xls"}</definedName>
    <definedName name="ZXzX">{"'Sheet1'!$L$16"}</definedName>
    <definedName name="ｚｚｚｚｚ">{"'Sheet1'!$L$16"}</definedName>
    <definedName name="ｚｚｚｚｚｚ">{"'Sheet1'!$L$16"}</definedName>
    <definedName name="あ">{"'Sheet1'!$L$16"}</definedName>
    <definedName name="ああ">{"'Sheet1'!$L$16"}</definedName>
    <definedName name="あああ">{"'Sheet1'!$L$16"}</definedName>
    <definedName name="ああああ">{"'Sheet1'!$L$16"}</definedName>
    <definedName name="あああああ">{"'Sheet1'!$L$16"}</definedName>
    <definedName name="ううう">{"'Sheet1'!$L$16"}</definedName>
    <definedName name="えええ">{"'Sheet1'!$L$16"}</definedName>
    <definedName name="っｋ" localSheetId="4" hidden="1">#REF!</definedName>
    <definedName name="っｋ" hidden="1">#REF!</definedName>
    <definedName name="んｎ">{"'Sheet1'!$L$16"}</definedName>
    <definedName name="んんｎ">{"'Sheet1'!$L$16"}</definedName>
    <definedName name="ㄱㅈㅎ" localSheetId="4" hidden="1">#REF!</definedName>
    <definedName name="ㄱㅈㅎ" hidden="1">#REF!</definedName>
    <definedName name="간접비" localSheetId="6" hidden="1">{#N/A,#N/A,FALSE,"갑지";#N/A,#N/A,FALSE,"개요";#N/A,#N/A,FALSE,"비목별";#N/A,#N/A,FALSE,"건물별";#N/A,#N/A,FALSE,"기구표";#N/A,#N/A,FALSE,"직원투입"}</definedName>
    <definedName name="간접비" localSheetId="4" hidden="1">{#N/A,#N/A,FALSE,"갑지";#N/A,#N/A,FALSE,"개요";#N/A,#N/A,FALSE,"비목별";#N/A,#N/A,FALSE,"건물별";#N/A,#N/A,FALSE,"기구표";#N/A,#N/A,FALSE,"직원투입"}</definedName>
    <definedName name="간접비" hidden="1">{#N/A,#N/A,FALSE,"갑지";#N/A,#N/A,FALSE,"개요";#N/A,#N/A,FALSE,"비목별";#N/A,#N/A,FALSE,"건물별";#N/A,#N/A,FALSE,"기구표";#N/A,#N/A,FALSE,"직원투입"}</definedName>
    <definedName name="간접비1" localSheetId="6" hidden="1">{#N/A,#N/A,FALSE,"갑지";#N/A,#N/A,FALSE,"개요";#N/A,#N/A,FALSE,"비목별";#N/A,#N/A,FALSE,"건물별";#N/A,#N/A,FALSE,"기구표";#N/A,#N/A,FALSE,"직원투입"}</definedName>
    <definedName name="간접비1" localSheetId="4" hidden="1">{#N/A,#N/A,FALSE,"갑지";#N/A,#N/A,FALSE,"개요";#N/A,#N/A,FALSE,"비목별";#N/A,#N/A,FALSE,"건물별";#N/A,#N/A,FALSE,"기구표";#N/A,#N/A,FALSE,"직원투입"}</definedName>
    <definedName name="간접비1" hidden="1">{#N/A,#N/A,FALSE,"갑지";#N/A,#N/A,FALSE,"개요";#N/A,#N/A,FALSE,"비목별";#N/A,#N/A,FALSE,"건물별";#N/A,#N/A,FALSE,"기구표";#N/A,#N/A,FALSE,"직원투입"}</definedName>
    <definedName name="갑지지" localSheetId="4" hidden="1">#REF!</definedName>
    <definedName name="갑지지" hidden="1">#REF!</definedName>
    <definedName name="건축비목집계" localSheetId="6" hidden="1">{#N/A,#N/A,FALSE,"표지"}</definedName>
    <definedName name="건축비목집계" localSheetId="4" hidden="1">{#N/A,#N/A,FALSE,"표지"}</definedName>
    <definedName name="건축비목집계" hidden="1">{#N/A,#N/A,FALSE,"표지"}</definedName>
    <definedName name="건축토공" localSheetId="6" hidden="1">{#N/A,#N/A,FALSE,"기안지";#N/A,#N/A,FALSE,"통신지"}</definedName>
    <definedName name="건축토공" localSheetId="4" hidden="1">{#N/A,#N/A,FALSE,"기안지";#N/A,#N/A,FALSE,"통신지"}</definedName>
    <definedName name="건축토공" hidden="1">{#N/A,#N/A,FALSE,"기안지";#N/A,#N/A,FALSE,"통신지"}</definedName>
    <definedName name="견적" localSheetId="1" hidden="1">{#N/A,#N/A,FALSE,"CCTV"}</definedName>
    <definedName name="견적" hidden="1">{#N/A,#N/A,FALSE,"CCTV"}</definedName>
    <definedName name="견적2" localSheetId="1" hidden="1">{#N/A,#N/A,FALSE,"CCTV"}</definedName>
    <definedName name="견적2" hidden="1">{#N/A,#N/A,FALSE,"CCTV"}</definedName>
    <definedName name="견적SHEET" localSheetId="1" hidden="1">{#N/A,#N/A,FALSE,"CCTV"}</definedName>
    <definedName name="견적SHEET" hidden="1">{#N/A,#N/A,FALSE,"CCTV"}</definedName>
    <definedName name="견적서" localSheetId="6" hidden="1">{#N/A,#N/A,FALSE,"구조2"}</definedName>
    <definedName name="견적서" localSheetId="4" hidden="1">{#N/A,#N/A,FALSE,"구조2"}</definedName>
    <definedName name="견적서" hidden="1">{#N/A,#N/A,FALSE,"구조2"}</definedName>
    <definedName name="계측기기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계측기기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계측기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동구토공" localSheetId="6" hidden="1">{#N/A,#N/A,FALSE,"기안지";#N/A,#N/A,FALSE,"통신지"}</definedName>
    <definedName name="공동구토공" localSheetId="4" hidden="1">{#N/A,#N/A,FALSE,"기안지";#N/A,#N/A,FALSE,"통신지"}</definedName>
    <definedName name="공동구토공" hidden="1">{#N/A,#N/A,FALSE,"기안지";#N/A,#N/A,FALSE,"통신지"}</definedName>
    <definedName name="공사비분석" localSheetId="4" hidden="1">#REF!</definedName>
    <definedName name="공사비분석" hidden="1">#REF!</definedName>
    <definedName name="공종별집계표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종별집계표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종별집계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관리비2" localSheetId="6" hidden="1">{#N/A,#N/A,FALSE,"갑지";#N/A,#N/A,FALSE,"개요";#N/A,#N/A,FALSE,"비목별";#N/A,#N/A,FALSE,"건물별";#N/A,#N/A,FALSE,"기구표";#N/A,#N/A,FALSE,"직원투입"}</definedName>
    <definedName name="관리비2" localSheetId="4" hidden="1">{#N/A,#N/A,FALSE,"갑지";#N/A,#N/A,FALSE,"개요";#N/A,#N/A,FALSE,"비목별";#N/A,#N/A,FALSE,"건물별";#N/A,#N/A,FALSE,"기구표";#N/A,#N/A,FALSE,"직원투입"}</definedName>
    <definedName name="관리비2" hidden="1">{#N/A,#N/A,FALSE,"갑지";#N/A,#N/A,FALSE,"개요";#N/A,#N/A,FALSE,"비목별";#N/A,#N/A,FALSE,"건물별";#N/A,#N/A,FALSE,"기구표";#N/A,#N/A,FALSE,"직원투입"}</definedName>
    <definedName name="근거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근거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근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오관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오관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오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기성">BlankMacro1</definedName>
    <definedName name="ㄴㄱㄹ" localSheetId="4" hidden="1">#REF!</definedName>
    <definedName name="ㄴㄱㄹ" hidden="1">#REF!</definedName>
    <definedName name="ㄴㅁ" localSheetId="4" hidden="1">#REF!</definedName>
    <definedName name="ㄴㅁ" hidden="1">#REF!</definedName>
    <definedName name="내역산출근거" localSheetId="6" hidden="1">{#N/A,#N/A,TRUE,"1";#N/A,#N/A,TRUE,"2";#N/A,#N/A,TRUE,"3";#N/A,#N/A,TRUE,"4";#N/A,#N/A,TRUE,"5";#N/A,#N/A,TRUE,"6";#N/A,#N/A,TRUE,"7"}</definedName>
    <definedName name="내역산출근거" localSheetId="4" hidden="1">{#N/A,#N/A,TRUE,"1";#N/A,#N/A,TRUE,"2";#N/A,#N/A,TRUE,"3";#N/A,#N/A,TRUE,"4";#N/A,#N/A,TRUE,"5";#N/A,#N/A,TRUE,"6";#N/A,#N/A,TRUE,"7"}</definedName>
    <definedName name="내역산출근거" hidden="1">{#N/A,#N/A,TRUE,"1";#N/A,#N/A,TRUE,"2";#N/A,#N/A,TRUE,"3";#N/A,#N/A,TRUE,"4";#N/A,#N/A,TRUE,"5";#N/A,#N/A,TRUE,"6";#N/A,#N/A,TRUE,"7"}</definedName>
    <definedName name="노원문화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ㄷ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ㄷ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ㄷ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단ㄱ" localSheetId="6" hidden="1">{#N/A,#N/A,FALSE,"전력간선"}</definedName>
    <definedName name="단ㄱ" localSheetId="4" hidden="1">{#N/A,#N/A,FALSE,"전력간선"}</definedName>
    <definedName name="단ㄱ" hidden="1">{#N/A,#N/A,FALSE,"전력간선"}</definedName>
    <definedName name="대구공항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대구공항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대구공항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독립기초" localSheetId="6" hidden="1">{#N/A,#N/A,FALSE,"기안지";#N/A,#N/A,FALSE,"통신지"}</definedName>
    <definedName name="독립기초" localSheetId="4" hidden="1">{#N/A,#N/A,FALSE,"기안지";#N/A,#N/A,FALSE,"통신지"}</definedName>
    <definedName name="독립기초" hidden="1">{#N/A,#N/A,FALSE,"기안지";#N/A,#N/A,FALSE,"통신지"}</definedName>
    <definedName name="독립기초토공수량산출" localSheetId="6" hidden="1">{#N/A,#N/A,FALSE,"기안지";#N/A,#N/A,FALSE,"통신지"}</definedName>
    <definedName name="독립기초토공수량산출" localSheetId="4" hidden="1">{#N/A,#N/A,FALSE,"기안지";#N/A,#N/A,FALSE,"통신지"}</definedName>
    <definedName name="독립기초토공수량산출" hidden="1">{#N/A,#N/A,FALSE,"기안지";#N/A,#N/A,FALSE,"통신지"}</definedName>
    <definedName name="동구연숩" localSheetId="6" hidden="1">{#N/A,#N/A,FALSE,"전력간선"}</definedName>
    <definedName name="동구연숩" localSheetId="4" hidden="1">{#N/A,#N/A,FALSE,"전력간선"}</definedName>
    <definedName name="동구연숩" hidden="1">{#N/A,#N/A,FALSE,"전력간선"}</definedName>
    <definedName name="동명공통가설관리비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동명공통가설관리비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동명공통가설관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ㄹㄹ" localSheetId="4" hidden="1">#REF!</definedName>
    <definedName name="ㄹㄹㄹ" hidden="1">#REF!</definedName>
    <definedName name="ㄹ호" localSheetId="4" hidden="1">#REF!</definedName>
    <definedName name="ㄹ호" hidden="1">#REF!</definedName>
    <definedName name="래그" localSheetId="1" hidden="1">{#N/A,#N/A,FALSE,"CCTV"}</definedName>
    <definedName name="래그" hidden="1">{#N/A,#N/A,FALSE,"CCTV"}</definedName>
    <definedName name="려ㅛㄹ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려ㅛㄹ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려ㅛ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ㅁ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ㅁ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ㅁ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ㅁㄴ" localSheetId="4" hidden="1">#REF!</definedName>
    <definedName name="ㅁㄴ" hidden="1">#REF!</definedName>
    <definedName name="ㅁㅁㅁ" localSheetId="4" hidden="1">#REF!</definedName>
    <definedName name="ㅁㅁㅁ" hidden="1">#REF!</definedName>
    <definedName name="ㅁㅁㅁㅁㅁㅁ" localSheetId="4" hidden="1">#REF!</definedName>
    <definedName name="ㅁㅁㅁㅁㅁㅁ" hidden="1">#REF!</definedName>
    <definedName name="ㅂㅂ" localSheetId="6" hidden="1">{#N/A,#N/A,FALSE,"표지"}</definedName>
    <definedName name="ㅂㅂ" localSheetId="4" hidden="1">{#N/A,#N/A,FALSE,"표지"}</definedName>
    <definedName name="ㅂㅂ" hidden="1">{#N/A,#N/A,FALSE,"표지"}</definedName>
    <definedName name="ㅂㅈ" localSheetId="6" hidden="1">{#N/A,#N/A,TRUE,"1";#N/A,#N/A,TRUE,"2";#N/A,#N/A,TRUE,"3";#N/A,#N/A,TRUE,"4";#N/A,#N/A,TRUE,"5";#N/A,#N/A,TRUE,"6";#N/A,#N/A,TRUE,"7"}</definedName>
    <definedName name="ㅂㅈ" localSheetId="4" hidden="1">{#N/A,#N/A,TRUE,"1";#N/A,#N/A,TRUE,"2";#N/A,#N/A,TRUE,"3";#N/A,#N/A,TRUE,"4";#N/A,#N/A,TRUE,"5";#N/A,#N/A,TRUE,"6";#N/A,#N/A,TRUE,"7"}</definedName>
    <definedName name="ㅂㅈ" hidden="1">{#N/A,#N/A,TRUE,"1";#N/A,#N/A,TRUE,"2";#N/A,#N/A,TRUE,"3";#N/A,#N/A,TRUE,"4";#N/A,#N/A,TRUE,"5";#N/A,#N/A,TRUE,"6";#N/A,#N/A,TRUE,"7"}</definedName>
    <definedName name="바붕" localSheetId="6" hidden="1">{#N/A,#N/A,FALSE,"전력간선"}</definedName>
    <definedName name="바붕" localSheetId="4" hidden="1">{#N/A,#N/A,FALSE,"전력간선"}</definedName>
    <definedName name="바붕" hidden="1">{#N/A,#N/A,FALSE,"전력간선"}</definedName>
    <definedName name="보오링그라우팅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보오링그라우팅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보오링그라우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부천상동조경" localSheetId="6" hidden="1">{#N/A,#N/A,FALSE,"표지"}</definedName>
    <definedName name="부천상동조경" localSheetId="4" hidden="1">{#N/A,#N/A,FALSE,"표지"}</definedName>
    <definedName name="부천상동조경" hidden="1">{#N/A,#N/A,FALSE,"표지"}</definedName>
    <definedName name="분석변경" localSheetId="6" hidden="1">{#N/A,#N/A,FALSE,"변경관리예산";#N/A,#N/A,FALSE,"변경장비예산";#N/A,#N/A,FALSE,"변경준설예산";#N/A,#N/A,FALSE,"변경철구예산"}</definedName>
    <definedName name="분석변경" localSheetId="4" hidden="1">{#N/A,#N/A,FALSE,"변경관리예산";#N/A,#N/A,FALSE,"변경장비예산";#N/A,#N/A,FALSE,"변경준설예산";#N/A,#N/A,FALSE,"변경철구예산"}</definedName>
    <definedName name="분석변경" hidden="1">{#N/A,#N/A,FALSE,"변경관리예산";#N/A,#N/A,FALSE,"변경장비예산";#N/A,#N/A,FALSE,"변경준설예산";#N/A,#N/A,FALSE,"변경철구예산"}</definedName>
    <definedName name="사" localSheetId="4" hidden="1">#REF!</definedName>
    <definedName name="사" hidden="1">#REF!</definedName>
    <definedName name="샘풀카피" localSheetId="1" hidden="1">{#N/A,#N/A,FALSE,"CCTV"}</definedName>
    <definedName name="샘풀카피" hidden="1">{#N/A,#N/A,FALSE,"CCTV"}</definedName>
    <definedName name="샘플카피2" localSheetId="1" hidden="1">{#N/A,#N/A,FALSE,"CCTV"}</definedName>
    <definedName name="샘플카피2" hidden="1">{#N/A,#N/A,FALSE,"CCTV"}</definedName>
    <definedName name="샘플카피3" localSheetId="1" hidden="1">{#N/A,#N/A,FALSE,"CCTV"}</definedName>
    <definedName name="샘플카피3" hidden="1">{#N/A,#N/A,FALSE,"CCTV"}</definedName>
    <definedName name="수" localSheetId="4" hidden="1">#REF!</definedName>
    <definedName name="수" hidden="1">#REF!</definedName>
    <definedName name="수량산출근거" localSheetId="6" hidden="1">{#N/A,#N/A,FALSE,"표지"}</definedName>
    <definedName name="수량산출근거" localSheetId="4" hidden="1">{#N/A,#N/A,FALSE,"표지"}</definedName>
    <definedName name="수량산출근거" hidden="1">{#N/A,#N/A,FALSE,"표지"}</definedName>
    <definedName name="ㅇㄹ" localSheetId="4" hidden="1">#REF!</definedName>
    <definedName name="ㅇㄹ" hidden="1">#REF!</definedName>
    <definedName name="ㅇㄹㄹ" localSheetId="4" hidden="1">#REF!</definedName>
    <definedName name="ㅇㄹㄹ" hidden="1">#REF!</definedName>
    <definedName name="ㅇㄹㅇ" localSheetId="4" hidden="1">#REF!</definedName>
    <definedName name="ㅇㄹㅇ" hidden="1">#REF!</definedName>
    <definedName name="억이상" localSheetId="6" hidden="1">{#N/A,#N/A,FALSE,"2~8번"}</definedName>
    <definedName name="억이상" localSheetId="4" hidden="1">{#N/A,#N/A,FALSE,"2~8번"}</definedName>
    <definedName name="억이상" hidden="1">{#N/A,#N/A,FALSE,"2~8번"}</definedName>
    <definedName name="업체" localSheetId="4" hidden="1">#REF!</definedName>
    <definedName name="업체" hidden="1">#REF!</definedName>
    <definedName name="영암실행" localSheetId="6" hidden="1">{#N/A,#N/A,FALSE,"전력간선"}</definedName>
    <definedName name="영암실행" localSheetId="4" hidden="1">{#N/A,#N/A,FALSE,"전력간선"}</definedName>
    <definedName name="영암실행" hidden="1">{#N/A,#N/A,FALSE,"전력간선"}</definedName>
    <definedName name="오수토공" localSheetId="6" hidden="1">{#N/A,#N/A,FALSE,"기안지";#N/A,#N/A,FALSE,"통신지"}</definedName>
    <definedName name="오수토공" localSheetId="4" hidden="1">{#N/A,#N/A,FALSE,"기안지";#N/A,#N/A,FALSE,"통신지"}</definedName>
    <definedName name="오수토공" hidden="1">{#N/A,#N/A,FALSE,"기안지";#N/A,#N/A,FALSE,"통신지"}</definedName>
    <definedName name="원가" localSheetId="6" hidden="1">{#N/A,#N/A,FALSE,"운반시간"}</definedName>
    <definedName name="원가" localSheetId="4" hidden="1">{#N/A,#N/A,FALSE,"운반시간"}</definedName>
    <definedName name="원가" hidden="1">{#N/A,#N/A,FALSE,"운반시간"}</definedName>
    <definedName name="의" localSheetId="6" hidden="1">{#N/A,#N/A,FALSE,"운반시간"}</definedName>
    <definedName name="의" localSheetId="4" hidden="1">{#N/A,#N/A,FALSE,"운반시간"}</definedName>
    <definedName name="의" hidden="1">{#N/A,#N/A,FALSE,"운반시간"}</definedName>
    <definedName name="이천순복음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이천순복음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이천순복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인천지검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인천지검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인천지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전기" localSheetId="6" hidden="1">{"'Sheet1'!$A$1:$E$59"}</definedName>
    <definedName name="전기" localSheetId="4" hidden="1">{"'Sheet1'!$A$1:$E$59"}</definedName>
    <definedName name="전기" hidden="1">{"'Sheet1'!$A$1:$E$59"}</definedName>
    <definedName name="조경공사" localSheetId="6" hidden="1">{#N/A,#N/A,FALSE,"표지"}</definedName>
    <definedName name="조경공사" localSheetId="4" hidden="1">{#N/A,#N/A,FALSE,"표지"}</definedName>
    <definedName name="조경공사" hidden="1">{#N/A,#N/A,FALSE,"표지"}</definedName>
    <definedName name="조경사본" localSheetId="6" hidden="1">{#N/A,#N/A,FALSE,"표지"}</definedName>
    <definedName name="조경사본" localSheetId="4" hidden="1">{#N/A,#N/A,FALSE,"표지"}</definedName>
    <definedName name="조경사본" hidden="1">{#N/A,#N/A,FALSE,"표지"}</definedName>
    <definedName name="조직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조직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조직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주차장" localSheetId="6" hidden="1">{#N/A,#N/A,FALSE,"표지"}</definedName>
    <definedName name="주차장" localSheetId="4" hidden="1">{#N/A,#N/A,FALSE,"표지"}</definedName>
    <definedName name="주차장" hidden="1">{#N/A,#N/A,FALSE,"표지"}</definedName>
    <definedName name="총괄제출2차" localSheetId="4" hidden="1">#REF!</definedName>
    <definedName name="총괄제출2차" hidden="1">#REF!</definedName>
    <definedName name="추가옵션01" localSheetId="4" hidden="1">#REF!</definedName>
    <definedName name="추가옵션01" hidden="1">#REF!</definedName>
    <definedName name="토" localSheetId="4" hidden="1">#REF!</definedName>
    <definedName name="토" hidden="1">#REF!</definedName>
    <definedName name="토목설계" localSheetId="6" hidden="1">{#N/A,#N/A,FALSE,"골재소요량";#N/A,#N/A,FALSE,"골재소요량"}</definedName>
    <definedName name="토목설계" localSheetId="4" hidden="1">{#N/A,#N/A,FALSE,"골재소요량";#N/A,#N/A,FALSE,"골재소요량"}</definedName>
    <definedName name="토목설계" hidden="1">{#N/A,#N/A,FALSE,"골재소요량";#N/A,#N/A,FALSE,"골재소요량"}</definedName>
    <definedName name="팔" localSheetId="4" hidden="1">#REF!</definedName>
    <definedName name="팔" hidden="1">#REF!</definedName>
    <definedName name="평당견적" localSheetId="4" hidden="1">#REF!</definedName>
    <definedName name="평당견적" hidden="1">#REF!</definedName>
    <definedName name="표지" localSheetId="4" hidden="1">#REF!</definedName>
    <definedName name="표지" hidden="1">#REF!</definedName>
    <definedName name="표지2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표지2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표지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ㄹ오하ㅓ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ㄹ오하ㅓ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ㄹ오하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도사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도사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한" localSheetId="4" hidden="1">#REF!</definedName>
    <definedName name="한" hidden="1">#REF!</definedName>
    <definedName name="ㅜ" localSheetId="6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ㅜ" localSheetId="4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実行" localSheetId="6" hidden="1">{"'Sheet1'!$L$16"}</definedName>
    <definedName name="実行" localSheetId="4" hidden="1">{"'Sheet1'!$L$16"}</definedName>
    <definedName name="実行" hidden="1">{"'Sheet1'!$L$16"}</definedName>
  </definedNames>
  <calcPr calcId="144525"/>
</workbook>
</file>

<file path=xl/calcChain.xml><?xml version="1.0" encoding="utf-8"?>
<calcChain xmlns="http://schemas.openxmlformats.org/spreadsheetml/2006/main">
  <c r="A12" i="10" l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10" i="10"/>
  <c r="J84" i="10"/>
  <c r="J82" i="10"/>
  <c r="A8" i="10"/>
  <c r="A9" i="10" s="1"/>
  <c r="A11" i="10" l="1"/>
  <c r="D85" i="6"/>
  <c r="D83" i="6"/>
  <c r="D82" i="6"/>
  <c r="D81" i="6"/>
  <c r="F76" i="4"/>
  <c r="F70" i="4"/>
  <c r="F62" i="4"/>
  <c r="F61" i="4"/>
  <c r="F42" i="4"/>
  <c r="F41" i="4"/>
  <c r="F40" i="4"/>
  <c r="F33" i="4"/>
  <c r="F28" i="4"/>
  <c r="F27" i="4"/>
  <c r="F14" i="4"/>
  <c r="F12" i="4"/>
  <c r="F11" i="4"/>
  <c r="F10" i="4"/>
  <c r="F57" i="4"/>
  <c r="F50" i="4"/>
  <c r="F44" i="4"/>
  <c r="I22" i="4"/>
  <c r="F83" i="4"/>
  <c r="F81" i="4"/>
  <c r="F80" i="4"/>
  <c r="K12" i="8"/>
  <c r="K11" i="8"/>
  <c r="I85" i="9"/>
  <c r="J85" i="9" s="1"/>
  <c r="I84" i="9"/>
  <c r="J84" i="9" s="1"/>
  <c r="E83" i="9"/>
  <c r="I83" i="9" s="1"/>
  <c r="J83" i="9" s="1"/>
  <c r="I58" i="9"/>
  <c r="J58" i="9" s="1"/>
  <c r="E57" i="9"/>
  <c r="I57" i="9" s="1"/>
  <c r="J57" i="9" s="1"/>
  <c r="E56" i="9"/>
  <c r="I56" i="9" s="1"/>
  <c r="J56" i="9" s="1"/>
  <c r="F132" i="9"/>
  <c r="I132" i="9" s="1"/>
  <c r="J132" i="9" s="1"/>
  <c r="I131" i="9" s="1"/>
  <c r="J131" i="9" s="1"/>
  <c r="F130" i="9"/>
  <c r="I130" i="9" s="1"/>
  <c r="J130" i="9" s="1"/>
  <c r="I129" i="9" s="1"/>
  <c r="J129" i="9" s="1"/>
  <c r="F128" i="9"/>
  <c r="I128" i="9" s="1"/>
  <c r="J128" i="9" s="1"/>
  <c r="F127" i="9"/>
  <c r="I127" i="9" s="1"/>
  <c r="J127" i="9" s="1"/>
  <c r="I126" i="9" s="1"/>
  <c r="J126" i="9" s="1"/>
  <c r="F125" i="9"/>
  <c r="I125" i="9" s="1"/>
  <c r="J125" i="9" s="1"/>
  <c r="F124" i="9"/>
  <c r="I124" i="9" s="1"/>
  <c r="J124" i="9" s="1"/>
  <c r="F121" i="9"/>
  <c r="G120" i="9"/>
  <c r="E120" i="9"/>
  <c r="I119" i="9"/>
  <c r="J119" i="9" s="1"/>
  <c r="G118" i="9"/>
  <c r="I118" i="9" s="1"/>
  <c r="J118" i="9" s="1"/>
  <c r="G117" i="9"/>
  <c r="I117" i="9" s="1"/>
  <c r="J117" i="9" s="1"/>
  <c r="F115" i="9"/>
  <c r="E115" i="9"/>
  <c r="G114" i="9"/>
  <c r="E114" i="9"/>
  <c r="I114" i="9" s="1"/>
  <c r="J114" i="9" s="1"/>
  <c r="I113" i="9"/>
  <c r="J113" i="9" s="1"/>
  <c r="G112" i="9"/>
  <c r="I112" i="9" s="1"/>
  <c r="J112" i="9" s="1"/>
  <c r="G111" i="9"/>
  <c r="I111" i="9" s="1"/>
  <c r="J111" i="9" s="1"/>
  <c r="F109" i="9"/>
  <c r="E109" i="9"/>
  <c r="G108" i="9"/>
  <c r="E108" i="9"/>
  <c r="I107" i="9"/>
  <c r="J107" i="9" s="1"/>
  <c r="H106" i="9"/>
  <c r="G105" i="9"/>
  <c r="I105" i="9" s="1"/>
  <c r="J105" i="9" s="1"/>
  <c r="F104" i="9"/>
  <c r="E104" i="9"/>
  <c r="G103" i="9"/>
  <c r="E103" i="9"/>
  <c r="I102" i="9"/>
  <c r="J102" i="9" s="1"/>
  <c r="I101" i="9"/>
  <c r="J101" i="9" s="1"/>
  <c r="H100" i="9"/>
  <c r="G99" i="9"/>
  <c r="G100" i="9" s="1"/>
  <c r="I100" i="9" s="1"/>
  <c r="J100" i="9" s="1"/>
  <c r="F97" i="9"/>
  <c r="E97" i="9"/>
  <c r="I97" i="9" s="1"/>
  <c r="J97" i="9" s="1"/>
  <c r="G96" i="9"/>
  <c r="E96" i="9"/>
  <c r="I96" i="9" s="1"/>
  <c r="J96" i="9" s="1"/>
  <c r="I95" i="9"/>
  <c r="J95" i="9" s="1"/>
  <c r="H94" i="9"/>
  <c r="G93" i="9"/>
  <c r="G94" i="9" s="1"/>
  <c r="I94" i="9" s="1"/>
  <c r="J94" i="9" s="1"/>
  <c r="F92" i="9"/>
  <c r="E92" i="9"/>
  <c r="G91" i="9"/>
  <c r="E91" i="9"/>
  <c r="I90" i="9"/>
  <c r="J90" i="9" s="1"/>
  <c r="H89" i="9"/>
  <c r="G88" i="9"/>
  <c r="I88" i="9" s="1"/>
  <c r="J88" i="9" s="1"/>
  <c r="E81" i="9"/>
  <c r="I81" i="9" s="1"/>
  <c r="J81" i="9" s="1"/>
  <c r="E80" i="9"/>
  <c r="I80" i="9" s="1"/>
  <c r="J80" i="9" s="1"/>
  <c r="I79" i="9"/>
  <c r="J79" i="9" s="1"/>
  <c r="E78" i="9"/>
  <c r="I78" i="9" s="1"/>
  <c r="E76" i="9"/>
  <c r="I76" i="9" s="1"/>
  <c r="J76" i="9" s="1"/>
  <c r="E75" i="9"/>
  <c r="I75" i="9" s="1"/>
  <c r="J75" i="9" s="1"/>
  <c r="I74" i="9"/>
  <c r="J74" i="9" s="1"/>
  <c r="E73" i="9"/>
  <c r="I73" i="9" s="1"/>
  <c r="E71" i="9"/>
  <c r="I71" i="9" s="1"/>
  <c r="J71" i="9" s="1"/>
  <c r="E70" i="9"/>
  <c r="I70" i="9" s="1"/>
  <c r="I69" i="9"/>
  <c r="J69" i="9" s="1"/>
  <c r="I68" i="9"/>
  <c r="J68" i="9" s="1"/>
  <c r="I66" i="9"/>
  <c r="J66" i="9" s="1"/>
  <c r="E65" i="9"/>
  <c r="I65" i="9" s="1"/>
  <c r="J65" i="9" s="1"/>
  <c r="I64" i="9"/>
  <c r="J64" i="9" s="1"/>
  <c r="E63" i="9"/>
  <c r="I63" i="9" s="1"/>
  <c r="J63" i="9" s="1"/>
  <c r="I62" i="9"/>
  <c r="J62" i="9" s="1"/>
  <c r="E61" i="9"/>
  <c r="I61" i="9" s="1"/>
  <c r="E8" i="9"/>
  <c r="I8" i="9" s="1"/>
  <c r="J8" i="9" s="1"/>
  <c r="I9" i="9"/>
  <c r="J9" i="9" s="1"/>
  <c r="E10" i="9"/>
  <c r="I10" i="9" s="1"/>
  <c r="I11" i="9"/>
  <c r="J11" i="9" s="1"/>
  <c r="I12" i="9"/>
  <c r="J12" i="9" s="1"/>
  <c r="E13" i="9"/>
  <c r="I13" i="9" s="1"/>
  <c r="J13" i="9" s="1"/>
  <c r="I14" i="9"/>
  <c r="J14" i="9" s="1"/>
  <c r="I15" i="9"/>
  <c r="J15" i="9" s="1"/>
  <c r="I16" i="9"/>
  <c r="J16" i="9" s="1"/>
  <c r="I17" i="9"/>
  <c r="J17" i="9"/>
  <c r="I18" i="9"/>
  <c r="J18" i="9" s="1"/>
  <c r="E20" i="9"/>
  <c r="I20" i="9" s="1"/>
  <c r="J20" i="9" s="1"/>
  <c r="I21" i="9"/>
  <c r="J21" i="9" s="1"/>
  <c r="E22" i="9"/>
  <c r="I22" i="9"/>
  <c r="J22" i="9" s="1"/>
  <c r="I23" i="9"/>
  <c r="J23" i="9" s="1"/>
  <c r="I24" i="9"/>
  <c r="J24" i="9" s="1"/>
  <c r="G25" i="9"/>
  <c r="I25" i="9" s="1"/>
  <c r="J25" i="9" s="1"/>
  <c r="E26" i="9"/>
  <c r="I26" i="9" s="1"/>
  <c r="J26" i="9" s="1"/>
  <c r="I27" i="9"/>
  <c r="J27" i="9" s="1"/>
  <c r="I28" i="9"/>
  <c r="J28" i="9"/>
  <c r="I29" i="9"/>
  <c r="J29" i="9" s="1"/>
  <c r="I30" i="9"/>
  <c r="J30" i="9" s="1"/>
  <c r="I31" i="9"/>
  <c r="J31" i="9" s="1"/>
  <c r="E33" i="9"/>
  <c r="I33" i="9" s="1"/>
  <c r="I34" i="9"/>
  <c r="J34" i="9"/>
  <c r="I35" i="9"/>
  <c r="J35" i="9" s="1"/>
  <c r="E36" i="9"/>
  <c r="I36" i="9" s="1"/>
  <c r="J36" i="9" s="1"/>
  <c r="I37" i="9"/>
  <c r="J37" i="9" s="1"/>
  <c r="I38" i="9"/>
  <c r="J38" i="9" s="1"/>
  <c r="E39" i="9"/>
  <c r="I39" i="9"/>
  <c r="J39" i="9" s="1"/>
  <c r="I40" i="9"/>
  <c r="J40" i="9" s="1"/>
  <c r="I41" i="9"/>
  <c r="J41" i="9"/>
  <c r="I42" i="9"/>
  <c r="J42" i="9" s="1"/>
  <c r="I43" i="9"/>
  <c r="J43" i="9" s="1"/>
  <c r="E45" i="9"/>
  <c r="I45" i="9" s="1"/>
  <c r="J45" i="9" s="1"/>
  <c r="I46" i="9"/>
  <c r="J46" i="9" s="1"/>
  <c r="E47" i="9"/>
  <c r="I47" i="9" s="1"/>
  <c r="J47" i="9" s="1"/>
  <c r="I48" i="9"/>
  <c r="J48" i="9" s="1"/>
  <c r="I49" i="9"/>
  <c r="J49" i="9" s="1"/>
  <c r="E50" i="9"/>
  <c r="I50" i="9" s="1"/>
  <c r="J50" i="9" s="1"/>
  <c r="I51" i="9"/>
  <c r="J51" i="9" s="1"/>
  <c r="I52" i="9"/>
  <c r="J52" i="9" s="1"/>
  <c r="I53" i="9"/>
  <c r="J53" i="9" s="1"/>
  <c r="I54" i="9"/>
  <c r="J54" i="9" s="1"/>
  <c r="O6" i="9"/>
  <c r="I115" i="9" l="1"/>
  <c r="J115" i="9" s="1"/>
  <c r="I120" i="9"/>
  <c r="J120" i="9" s="1"/>
  <c r="I109" i="9"/>
  <c r="J109" i="9" s="1"/>
  <c r="I82" i="9"/>
  <c r="J82" i="9" s="1"/>
  <c r="I55" i="9"/>
  <c r="J55" i="9" s="1"/>
  <c r="I92" i="9"/>
  <c r="J92" i="9" s="1"/>
  <c r="I123" i="9"/>
  <c r="J123" i="9" s="1"/>
  <c r="J122" i="9" s="1"/>
  <c r="D78" i="6" s="1"/>
  <c r="D79" i="6" s="1"/>
  <c r="I91" i="9"/>
  <c r="J91" i="9" s="1"/>
  <c r="I103" i="9"/>
  <c r="J103" i="9" s="1"/>
  <c r="I104" i="9"/>
  <c r="J104" i="9" s="1"/>
  <c r="I110" i="9"/>
  <c r="J110" i="9" s="1"/>
  <c r="I93" i="9"/>
  <c r="J93" i="9" s="1"/>
  <c r="I108" i="9"/>
  <c r="J108" i="9" s="1"/>
  <c r="I99" i="9"/>
  <c r="J99" i="9" s="1"/>
  <c r="E121" i="9"/>
  <c r="I121" i="9" s="1"/>
  <c r="J121" i="9" s="1"/>
  <c r="I116" i="9" s="1"/>
  <c r="J116" i="9" s="1"/>
  <c r="G89" i="9"/>
  <c r="I89" i="9" s="1"/>
  <c r="J89" i="9" s="1"/>
  <c r="I87" i="9" s="1"/>
  <c r="J87" i="9" s="1"/>
  <c r="G106" i="9"/>
  <c r="I106" i="9" s="1"/>
  <c r="J106" i="9" s="1"/>
  <c r="J70" i="9"/>
  <c r="I67" i="9"/>
  <c r="J67" i="9" s="1"/>
  <c r="I72" i="9"/>
  <c r="J72" i="9" s="1"/>
  <c r="J73" i="9"/>
  <c r="J78" i="9"/>
  <c r="I77" i="9"/>
  <c r="J77" i="9" s="1"/>
  <c r="J61" i="9"/>
  <c r="I60" i="9"/>
  <c r="J60" i="9" s="1"/>
  <c r="I32" i="9"/>
  <c r="J32" i="9" s="1"/>
  <c r="I19" i="9"/>
  <c r="J19" i="9" s="1"/>
  <c r="I44" i="9"/>
  <c r="J44" i="9" s="1"/>
  <c r="I7" i="9"/>
  <c r="J7" i="9" s="1"/>
  <c r="J10" i="9"/>
  <c r="J33" i="9"/>
  <c r="J59" i="9" l="1"/>
  <c r="J6" i="9"/>
  <c r="D72" i="6"/>
  <c r="D74" i="6" s="1"/>
  <c r="D71" i="6"/>
  <c r="D73" i="6" s="1"/>
  <c r="I98" i="9"/>
  <c r="J98" i="9" s="1"/>
  <c r="J86" i="9" s="1"/>
  <c r="D76" i="6" s="1"/>
  <c r="D77" i="6" s="1"/>
  <c r="J63" i="7" l="1"/>
  <c r="J62" i="7"/>
  <c r="E61" i="7"/>
  <c r="D61" i="7"/>
  <c r="J61" i="7" s="1"/>
  <c r="E60" i="7"/>
  <c r="J60" i="7" s="1"/>
  <c r="E59" i="7"/>
  <c r="J59" i="7" s="1"/>
  <c r="E58" i="7"/>
  <c r="J58" i="7" s="1"/>
  <c r="E57" i="7"/>
  <c r="J57" i="7" s="1"/>
  <c r="J56" i="7" s="1"/>
  <c r="I55" i="7"/>
  <c r="J55" i="7" s="1"/>
  <c r="I54" i="7"/>
  <c r="J54" i="7" s="1"/>
  <c r="I53" i="7"/>
  <c r="J53" i="7" s="1"/>
  <c r="J52" i="7"/>
  <c r="I51" i="7"/>
  <c r="J51" i="7" s="1"/>
  <c r="J50" i="7"/>
  <c r="I50" i="7"/>
  <c r="I49" i="7"/>
  <c r="J49" i="7" s="1"/>
  <c r="J48" i="7"/>
  <c r="I47" i="7"/>
  <c r="J47" i="7" s="1"/>
  <c r="I46" i="7"/>
  <c r="J46" i="7" s="1"/>
  <c r="J45" i="7"/>
  <c r="I45" i="7"/>
  <c r="J44" i="7"/>
  <c r="I43" i="7"/>
  <c r="J43" i="7" s="1"/>
  <c r="I42" i="7"/>
  <c r="J42" i="7" s="1"/>
  <c r="I41" i="7"/>
  <c r="J41" i="7" s="1"/>
  <c r="J40" i="7"/>
  <c r="I38" i="7"/>
  <c r="J38" i="7" s="1"/>
  <c r="I37" i="7"/>
  <c r="J37" i="7" s="1"/>
  <c r="J36" i="7"/>
  <c r="I36" i="7"/>
  <c r="I35" i="7"/>
  <c r="J35" i="7" s="1"/>
  <c r="I34" i="7"/>
  <c r="J34" i="7" s="1"/>
  <c r="I33" i="7"/>
  <c r="J33" i="7" s="1"/>
  <c r="I32" i="7"/>
  <c r="J32" i="7" s="1"/>
  <c r="J31" i="7"/>
  <c r="I30" i="7"/>
  <c r="J30" i="7" s="1"/>
  <c r="I29" i="7"/>
  <c r="J29" i="7" s="1"/>
  <c r="I28" i="7"/>
  <c r="J28" i="7" s="1"/>
  <c r="I27" i="7"/>
  <c r="J27" i="7" s="1"/>
  <c r="I26" i="7"/>
  <c r="J26" i="7" s="1"/>
  <c r="I25" i="7"/>
  <c r="J25" i="7" s="1"/>
  <c r="I24" i="7"/>
  <c r="J24" i="7" s="1"/>
  <c r="J23" i="7"/>
  <c r="I22" i="7"/>
  <c r="J22" i="7" s="1"/>
  <c r="I21" i="7"/>
  <c r="J21" i="7" s="1"/>
  <c r="I20" i="7"/>
  <c r="J20" i="7" s="1"/>
  <c r="I19" i="7"/>
  <c r="J19" i="7" s="1"/>
  <c r="I18" i="7"/>
  <c r="J18" i="7" s="1"/>
  <c r="I17" i="7"/>
  <c r="J17" i="7" s="1"/>
  <c r="I16" i="7"/>
  <c r="J16" i="7" s="1"/>
  <c r="J15" i="7"/>
  <c r="I13" i="7"/>
  <c r="J13" i="7" s="1"/>
  <c r="J12" i="7"/>
  <c r="I11" i="7"/>
  <c r="J11" i="7" s="1"/>
  <c r="D10" i="7"/>
  <c r="J10" i="7" s="1"/>
  <c r="I9" i="7"/>
  <c r="J9" i="7" s="1"/>
  <c r="D8" i="7"/>
  <c r="J8" i="7" s="1"/>
  <c r="I7" i="7"/>
  <c r="J7" i="7" s="1"/>
  <c r="J6" i="7"/>
  <c r="J14" i="7" l="1"/>
  <c r="J39" i="7"/>
  <c r="J5" i="7"/>
  <c r="A64" i="6" l="1"/>
  <c r="A62" i="6"/>
  <c r="A61" i="6"/>
  <c r="A60" i="6"/>
  <c r="A55" i="6"/>
  <c r="A54" i="6"/>
  <c r="A53" i="6"/>
  <c r="A52" i="6"/>
  <c r="A46" i="6"/>
  <c r="A45" i="6"/>
  <c r="A44" i="6"/>
  <c r="A43" i="6"/>
  <c r="A38" i="6"/>
  <c r="A37" i="6"/>
  <c r="A36" i="6"/>
  <c r="A35" i="6"/>
  <c r="A28" i="6"/>
  <c r="A27" i="6"/>
  <c r="A26" i="6"/>
  <c r="A25" i="6"/>
  <c r="A34" i="6"/>
  <c r="A17" i="6"/>
  <c r="A16" i="6"/>
  <c r="A15" i="6"/>
  <c r="A14" i="6"/>
  <c r="A12" i="6"/>
  <c r="A11" i="6"/>
  <c r="A10" i="6"/>
  <c r="A9" i="6"/>
  <c r="A8" i="6"/>
  <c r="A7" i="6"/>
  <c r="A74" i="6" l="1"/>
  <c r="A73" i="6"/>
  <c r="A72" i="6"/>
  <c r="A71" i="6"/>
  <c r="A68" i="6"/>
  <c r="A77" i="6"/>
  <c r="A49" i="6"/>
  <c r="A57" i="6"/>
  <c r="A20" i="6"/>
  <c r="A32" i="6"/>
  <c r="A78" i="6"/>
  <c r="A41" i="6"/>
  <c r="A50" i="6"/>
  <c r="A58" i="6"/>
  <c r="A79" i="6"/>
  <c r="A23" i="6"/>
  <c r="A33" i="6"/>
  <c r="A42" i="6"/>
  <c r="A51" i="6"/>
  <c r="A59" i="6"/>
  <c r="A19" i="6"/>
  <c r="A47" i="6"/>
  <c r="A56" i="6"/>
  <c r="A65" i="6"/>
  <c r="A76" i="6"/>
  <c r="A31" i="6"/>
  <c r="A40" i="6"/>
  <c r="A66" i="6"/>
  <c r="A67" i="6"/>
  <c r="A24" i="6"/>
  <c r="F24" i="4" l="1"/>
  <c r="F23" i="4"/>
  <c r="F96" i="4"/>
  <c r="F88" i="4"/>
  <c r="F87" i="4"/>
  <c r="F20" i="4" l="1"/>
  <c r="H13" i="5"/>
  <c r="H12" i="5"/>
  <c r="H11" i="5" s="1"/>
  <c r="H14" i="5" s="1"/>
  <c r="H15" i="5" s="1"/>
  <c r="H16" i="5" s="1"/>
  <c r="H10" i="5"/>
  <c r="H9" i="5" s="1"/>
</calcChain>
</file>

<file path=xl/comments1.xml><?xml version="1.0" encoding="utf-8"?>
<comments xmlns="http://schemas.openxmlformats.org/spreadsheetml/2006/main">
  <authors>
    <author>PC</author>
  </authors>
  <commentList>
    <comment ref="E3" author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Khối lượng chia theo tỉ lệ diện tích sàn xây dựng 2 BCH</t>
        </r>
      </text>
    </comment>
    <comment ref="G7" author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Gửi chị Huyền:Ở đây tường ngoài nhà là tường 150 em chưa rõ tỉ lệ gạch đặc, gạch rỗng ntn</t>
        </r>
      </text>
    </comment>
    <comment ref="G14" author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Gửi chị Huyền:Ở đây tường ngoài nhà là tường 150 em chưa rõ tỉ lệ gạch đặc, gạch rỗng ntn</t>
        </r>
      </text>
    </comment>
    <comment ref="D19" author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Số cũ: 69250,38936</t>
        </r>
      </text>
    </comment>
  </commentList>
</comments>
</file>

<file path=xl/comments2.xml><?xml version="1.0" encoding="utf-8"?>
<comments xmlns="http://schemas.openxmlformats.org/spreadsheetml/2006/main">
  <authors>
    <author>LE VIET HOANG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>DT</t>
        </r>
      </text>
    </comment>
  </commentList>
</comments>
</file>

<file path=xl/sharedStrings.xml><?xml version="1.0" encoding="utf-8"?>
<sst xmlns="http://schemas.openxmlformats.org/spreadsheetml/2006/main" count="1374" uniqueCount="497">
  <si>
    <t>Đơn giá trước thuế</t>
  </si>
  <si>
    <t>cái</t>
  </si>
  <si>
    <t>VNĐ</t>
  </si>
  <si>
    <t>Tổng cộng sau thuế</t>
  </si>
  <si>
    <t>CÔNG TY CP ĐẦU TƯ VÀ XÂY DỰNG XUÂN MAI</t>
  </si>
  <si>
    <t>DỰ ÁN: KHU VĂN PHÒNG GIAO DỊCH, NHÀ Ở CHUNG CƯ CAO TẦNG, KHU CĂN HỘ KHÁCH SẠN LƯU TRÚ, KHU BIỆT THỰ NHÀ VƯỜN ĐỂ BÁN VÀ CHO THUÊ (ROSE TOWN)</t>
  </si>
  <si>
    <t>m2</t>
  </si>
  <si>
    <t>Thành tiền trước thuế</t>
  </si>
  <si>
    <t>Stt</t>
  </si>
  <si>
    <t xml:space="preserve">Nội dung </t>
  </si>
  <si>
    <t>Chất liệu</t>
  </si>
  <si>
    <t>Kích thước
(mm)</t>
  </si>
  <si>
    <t>Số 
lượng</t>
  </si>
  <si>
    <t>Phòng khách</t>
  </si>
  <si>
    <t>md</t>
  </si>
  <si>
    <t>Phòng ngủ 1</t>
  </si>
  <si>
    <t xml:space="preserve">Đơn vị </t>
  </si>
  <si>
    <t>B. Căn hộ 12A</t>
  </si>
  <si>
    <t>Phòng ngủ Master</t>
  </si>
  <si>
    <t>A. Căn hộ 11</t>
  </si>
  <si>
    <t>CÔNG TRÌNH: TÒA NHÀ NO-DV01</t>
  </si>
  <si>
    <t>BẢNG 01: BẢNG GIÁ TRỊ HỢP ĐỒNG</t>
  </si>
  <si>
    <t>ĐẠI DIỆN BÊN A</t>
  </si>
  <si>
    <t>ĐẠI DIỆN BÊN B</t>
  </si>
  <si>
    <t>Tổng cộng trước thuế (A+B)</t>
  </si>
  <si>
    <t>KHỐI LƯỢNG CĂN HỘ MẪU YÊN BÌNH</t>
  </si>
  <si>
    <t>CÔNG TRÌNH: TÒA NHÀ TT-01</t>
  </si>
  <si>
    <t>DỰ ÁN: ĐẦU TƯ XÂY DỰNG NHÀ Ở CAO TẦNG TT-01, TT-03 THUỘC KĐT YÊN BÌNH</t>
  </si>
  <si>
    <t>(Gắn kèm hợp đồng số …………../2023/HĐTC/XMC-BA ngày ….. tháng 4 năm 2023)</t>
  </si>
  <si>
    <t>HẠNG MỤC: THI CÔNG, LẮP ĐẶT BỔ SUNG NỘI THẤT 02 CĂN HỘ MẪU</t>
  </si>
  <si>
    <t>Giường ngủ GN1 - Phòng ngủ Master</t>
  </si>
  <si>
    <t>- Gỗ MDF chống ẩm, bọc mút mặt ngoài, bọc giả da, chân thép sơn tĩnh điện</t>
  </si>
  <si>
    <t>1800x2000x300</t>
  </si>
  <si>
    <t>Cái</t>
  </si>
  <si>
    <t>Giường ngủ GN1 - Phòng ngủ 1</t>
  </si>
  <si>
    <t>Giường ngủ GN2 - Phòng ngủ 2</t>
  </si>
  <si>
    <t>1600x2000x300</t>
  </si>
  <si>
    <t>Thuế giá trị gia tăng 10%</t>
  </si>
  <si>
    <t>(Bằng chữ: Bốn mươi lăm triệu, ba trăm ba mươi lăm nghìn, bốn trăm đồng./.)</t>
  </si>
  <si>
    <t>Vách sofa - Kỹ thuật theo thiết kế</t>
  </si>
  <si>
    <t>- Gỗ MDF chống ẩm phủ melamine mã 101SH</t>
  </si>
  <si>
    <t xml:space="preserve">- Tấm ốp than tre giả vân đá </t>
  </si>
  <si>
    <t>- Gỗ MDF chống ẩm phủ melamine soi nan bản 20mm cách đều 5mm</t>
  </si>
  <si>
    <t>Vách tivi - Kỹ thuật theo thiết kế</t>
  </si>
  <si>
    <t>- Hệ tủ tivi gỗ MDF chống ẩm phủ melamine mã 101SH và mã 613EV
- Đèn led, bản lề ray trượt giảm chấn</t>
  </si>
  <si>
    <t>- Bàn làm việc chân bằng sắt hộp 20x40mm sơn tĩnh điện, gỗ MDF chống ẩm phủ melamine. Mặt ngăn kéo mã 101SH. Mặt bàn mã 613EV
- Tab bàn làm việc gỗ MDF chống ẩm. Mặt ngăn kéo mã 101SH. Mặt bàn mã 613EV
- Ray trượt giảm chấn</t>
  </si>
  <si>
    <t>Phòng đa năng</t>
  </si>
  <si>
    <t>- Gỗ MDF chống ẩm phủ melamine mã 613EV</t>
  </si>
  <si>
    <t>- D1950xR1470</t>
  </si>
  <si>
    <t>Ốp tường</t>
  </si>
  <si>
    <t>- 1450x900</t>
  </si>
  <si>
    <t>Phòng bếp</t>
  </si>
  <si>
    <t xml:space="preserve"> -Giá MDF chống ẩm phủ melamine. Cánh tủ mã 101SH. Hộc tủ mã 613EV
- Bản lề giảm chấn
- Đèn led</t>
  </si>
  <si>
    <t>Bàn làm việc - Kỹ thuật theo thiết kế</t>
  </si>
  <si>
    <t>Giường phụ - Kỹ thuật theo thiết kế</t>
  </si>
  <si>
    <t>Giá sách treo - Kỹ thuật theo thiết kế</t>
  </si>
  <si>
    <t>- Ốp gỗ MDF chống ẩm phủ melamine mã 101SH kết hợp cùng tấm ốp than tre giả vân đá.</t>
  </si>
  <si>
    <t>- Gương bỉ dày 5mm</t>
  </si>
  <si>
    <t>- D1000xR533xC150</t>
  </si>
  <si>
    <t>Tủ quần áo - Kỹ thuật theo thiết kế</t>
  </si>
  <si>
    <t>- R1900xC2700xS600</t>
  </si>
  <si>
    <t>Giường phòng ngủ Master</t>
  </si>
  <si>
    <t>Bàn trang điểm - Kỹ thuật theo thiết kế</t>
  </si>
  <si>
    <t>Phòng ngủ 01</t>
  </si>
  <si>
    <t>Vách ốp đầu giường - Kỹ thuật theo thiết kế</t>
  </si>
  <si>
    <t>- Ốp gỗ MDF chống ẩm phủ melamine mã 101SH.
- Soi nan bản 20mm cách đều 5mm KT R370xC1700</t>
  </si>
  <si>
    <t>Tab đầu giường - Kỹ thuật theo thiết kế</t>
  </si>
  <si>
    <t>- R580xC350</t>
  </si>
  <si>
    <t>Tủ cuối giường - Kỹ thuật theo thiết kế</t>
  </si>
  <si>
    <t>- R1970xC950</t>
  </si>
  <si>
    <t>- Gỗ MDF chống ẩm phủ melamine mã 101SH kết hợp cùng mã 613EV
- Bản lề, ray trượt giảm chấn</t>
  </si>
  <si>
    <t>Giường phòng ngủ thường</t>
  </si>
  <si>
    <t>- Dán giấy giả bê tông</t>
  </si>
  <si>
    <t>- Gỗ MDF chống ẩm phủ melamine mã 101SH kết hợp cùng mã 613EV, gỗ MDF giả vân đá.
- Hộc tủ treo KT D2697xC250xS400</t>
  </si>
  <si>
    <t>Tủ giày - Kỹ thuật theo thiết kế</t>
  </si>
  <si>
    <t>Vách bàn ăn - Kỹ thuật theo thiết kế</t>
  </si>
  <si>
    <t>Tủ bếp - Kỹ thuật theo thiết kế</t>
  </si>
  <si>
    <t>Bàn đá bệ bếp dày 17±1mm bao gồm công tác khoét lỗ, mài cạnh và lắp đặt hoàn thiện.</t>
  </si>
  <si>
    <t>D2300</t>
  </si>
  <si>
    <t>Đá ốp bếp</t>
  </si>
  <si>
    <t>Bàn làm việc liền giá sách - Kỹ thuật theo thiết kế</t>
  </si>
  <si>
    <t>- R1100xC2700xS600</t>
  </si>
  <si>
    <t>- Gỗ MDF chống ẩm phủ melamine mã 101SH kết hợp cùng mã 613EV.
- Bản lề, ray trượt giảm chấn</t>
  </si>
  <si>
    <t>Giường phòng ngủ - Kỹ thuật theo thiết kế</t>
  </si>
  <si>
    <t>Vách đầu giường - Kỹ thuật theo thiết kế</t>
  </si>
  <si>
    <t>- Gỗ MDF chống ẩm phủ melamine mã 101SH soi nan bản 20mm cách đều 5mm</t>
  </si>
  <si>
    <t>- Ốp kính đen</t>
  </si>
  <si>
    <t>Kệ tivi- Kỹ thuật theo thiết kế</t>
  </si>
  <si>
    <t>- Kệ treo Gỗ MDF chống ẩm phủ melamine mã 613EV</t>
  </si>
  <si>
    <t>- D2150xC250xS600</t>
  </si>
  <si>
    <t>D2156</t>
  </si>
  <si>
    <t>- Gỗ MDF chống ẩm phủ melamine mã 101SH kết hợp cùng gỗ MDF chống ẩm phủ melamine màu vân vải</t>
  </si>
  <si>
    <t>- Giường gỗ MDF chống ẩm phủ melamine mã 101SH kết hợp cùng mã 613EV.</t>
  </si>
  <si>
    <t>- D2070xR1670</t>
  </si>
  <si>
    <t>Vách tivi- Kỹ thuật theo thiết kế</t>
  </si>
  <si>
    <t>D1920+2260</t>
  </si>
  <si>
    <t>Bàn ăn - Kỹ thuật theo thiết kế</t>
  </si>
  <si>
    <t>- Gỗ MDF chống ẩm phủ melamine mã 613EV
- Chân kính cường lực
- Mặt bàn đá trắng vân mây
- Bản lề, ray trượt giảm chấn</t>
  </si>
  <si>
    <t>D1700xR660</t>
  </si>
  <si>
    <t>- D2170xR1670</t>
  </si>
  <si>
    <t>- R2920xC2700xS600</t>
  </si>
  <si>
    <t>- D3400xC1100</t>
  </si>
  <si>
    <t>- D2035xR1870</t>
  </si>
  <si>
    <t>B. Căn hộ 14</t>
  </si>
  <si>
    <t>C. Căn hộ 10</t>
  </si>
  <si>
    <t>D. Căn hộ 09</t>
  </si>
  <si>
    <t>STT</t>
  </si>
  <si>
    <t>D1500+1700</t>
  </si>
  <si>
    <t>KHỐI LƯỢNG HOÀN THIỆN</t>
  </si>
  <si>
    <t>NỘI DUNG CÔNG VIỆC</t>
  </si>
  <si>
    <t>ĐVT</t>
  </si>
  <si>
    <t xml:space="preserve">TỔNG KHỐI LƯỢNG </t>
  </si>
  <si>
    <t>BCH THP</t>
  </si>
  <si>
    <t>BCH Mr Lâm</t>
  </si>
  <si>
    <t>GHI CHÚ</t>
  </si>
  <si>
    <t>C.</t>
  </si>
  <si>
    <t>HẠNG MỤC HOÀN THIỆN</t>
  </si>
  <si>
    <t>I).</t>
  </si>
  <si>
    <t>Phần xây thô</t>
  </si>
  <si>
    <t>*</t>
  </si>
  <si>
    <t>Tường ngoài nhà</t>
  </si>
  <si>
    <t>m3</t>
  </si>
  <si>
    <t>Khoan cắm râu thép tường noài nhà vào cột, vách, thép D8 L = 500</t>
  </si>
  <si>
    <t xml:space="preserve">lỗ </t>
  </si>
  <si>
    <t>Tường trong nhà</t>
  </si>
  <si>
    <t>Khoan cắm râu thép tường trong nhà vào cột, vách, thép D8 L = 500</t>
  </si>
  <si>
    <t>Tường Acotec</t>
  </si>
  <si>
    <t>Lắp dựng tường Acotec dày 100 - Ngăn chia trong căn hộ, ngăn chia giữa căn hộ với hành lang &amp; giữa căn hộ với căn hộ</t>
  </si>
  <si>
    <t>Lắp đặt nẹp hợp kim nhôm MS20 (T20mm)</t>
  </si>
  <si>
    <t>m</t>
  </si>
  <si>
    <t>Mạch liên kết cứng WC</t>
  </si>
  <si>
    <t>Vị trí</t>
  </si>
  <si>
    <t>Lanh tô</t>
  </si>
  <si>
    <t>Bê tông lanh tô, giằng tường, trụ tường, cột phụ, gờ chân lan can lô gia, ban công, mác 200</t>
  </si>
  <si>
    <t>Ván khuôn lanh tô, giằng tường, trụ tường, cột phụ, gờ chân lô gia, ban công</t>
  </si>
  <si>
    <t>Cốt thép lanh tô, giằng, trụ tường, cột phụ, gờ chân lô gia, ban công</t>
  </si>
  <si>
    <t>kg</t>
  </si>
  <si>
    <t>Khoan cắm thép sử dụng hóa chất Ramset G5 hoặc tương đương, đường kính thép D10, L=100</t>
  </si>
  <si>
    <t>lỗ khoan</t>
  </si>
  <si>
    <t>Khoan cắm thép sử dụng hóa chất Ramset G5 hoặc tương đương, đường kính thép D14, L=140</t>
  </si>
  <si>
    <t>Khoan cắm thép sử dụng hóa chất Ramset G5 hoặc tương đương, đường kính thép D20, L=200</t>
  </si>
  <si>
    <t>II).</t>
  </si>
  <si>
    <t>Phần trát</t>
  </si>
  <si>
    <t>Trát ngoài nhà</t>
  </si>
  <si>
    <t>Trát tường ngoài, dày 2,0 cm, vữa XM mác 75</t>
  </si>
  <si>
    <t>Trát tường bê tông ngoài nhà, dày 2,0cm, vữa XM mác 75</t>
  </si>
  <si>
    <t>Trát trụ cột, lam đứng ngoài nhà, dày 2,0 cm, vữa XM mác 75</t>
  </si>
  <si>
    <t>Trát xà dầm, trần dày 2,0cm, vữa XM mác 75</t>
  </si>
  <si>
    <t>Trát má cửa, bậu cửa ngoài nhà, dày 2,0cm, vữa XM mác 75</t>
  </si>
  <si>
    <t>Trát gờ, phào ngoài nhà, vữa XM mác 75</t>
  </si>
  <si>
    <t>Cắt chỉ lõm tường ngoài nhà</t>
  </si>
  <si>
    <t>Đóng lưới trước khi trát tại các vị trí tiếp giáp dầm với tường, cột với tường</t>
  </si>
  <si>
    <t>Trát trong nhà</t>
  </si>
  <si>
    <t>Trát tường trong, dày 1,5cm, vữa XM mác 75</t>
  </si>
  <si>
    <t>Trát tường bê tông trong nhà, dày 1,5cm, vữa XM mác 75</t>
  </si>
  <si>
    <t>Trát trụ cột, lam đứng, dày 1,5cm, vữa XM mác 75</t>
  </si>
  <si>
    <t>Trát má cửa dày 1,5cm, vữa XM mác 75</t>
  </si>
  <si>
    <t>Trát xà dầm, trần 1,5cm, vữa XM mác 75</t>
  </si>
  <si>
    <t>Trát mặt bậc, cổ bậc và mặt bên bậc thang dày 2cm, mác 75</t>
  </si>
  <si>
    <t>Đóng lưới trước khi trát tại các vị trí tiếp giáp dầm với tường; cột với tường</t>
  </si>
  <si>
    <t>Miết khe Panel khu logia</t>
  </si>
  <si>
    <t>III).</t>
  </si>
  <si>
    <t>Phần ốp lát, cán nền</t>
  </si>
  <si>
    <t>Cán nền khu vực không lát nền (các phòng kỹ thuật), dày 3,0cm, vữa XM mác 75</t>
  </si>
  <si>
    <t>Cán nền khu vực lát sàn gỗ (phòng khách, phòng bếp, phòng ngủ các căn hộ), dày 3,5 cm, vữa XM mác 75</t>
  </si>
  <si>
    <t>Cán nền khu cầu thang thoát hiểm (chiếu tới, chiếu nghỉ), dày 2,0cm, vữa XM mác 75</t>
  </si>
  <si>
    <t>Lát gạch Granit 600x600mm (khu hành lang+sảnh thang máy tầng 1), vữa XM mác 75</t>
  </si>
  <si>
    <t>Lát đá Granite phân sàn, chân cửa, đá granite mầu xanh đen, dày 18+/-2mm, xuất xứ Campuchia</t>
  </si>
  <si>
    <t>Lát gạch Granite 600x600mm (phòng sinh hoạt cộng đồng; phòng trực PCCC; hành lang, sảnh thang tầng căn hộ; sảnh tầng tum), vữa XM mác 75</t>
  </si>
  <si>
    <t>Lát gạch Ceramic chống trơn 300x300mm (phòng rác; phòng vệ sinh công cộng; ban công, logia các căn hộ; phòng vệ sinh các căn hộ), vữa XM mác 75</t>
  </si>
  <si>
    <t>Lát đá Granite lối vào, bậc tam cấp, bậc thềm tầng 1</t>
  </si>
  <si>
    <t>Ốp gạch Ceramic 300x600mm (phòng rác cao 1,5m; khu vệ sinh công cộng cao 2,4m; khu vệ sinh các căn hộ cao 2,4m), vữa XM mác 75</t>
  </si>
  <si>
    <t>Ốp chân tường cao 100x600mm bằng gạch Granite (khu hành lang, sảnh thang máy tầng 1; phòng sinh hoạt cộng đồng)</t>
  </si>
  <si>
    <t>Ốp chân tường cao 100x300mm bằng gạch Granite (ban công, lô gia)</t>
  </si>
  <si>
    <t>Ốp đá Marble viền sảnh thang máy vữa XM mác 75, đá Marble vân gỗ/ nâu đen tự nhiên, dày 18±2mm, xuất xứ Trung Quốc</t>
  </si>
  <si>
    <t>Lát gạch Ceramic 600x600 (phòng bếp căn hộ, sinh hoạt cộng đồng; phòng trực PCCC), vữa XM mác 75</t>
  </si>
  <si>
    <t>Lát gạch lá nem chống trơn 400x400mm sàn ngoài trời bịt các đầu sảnh, hành lang</t>
  </si>
  <si>
    <t>Chống thấm, chống nóng mái</t>
  </si>
  <si>
    <t>Láng nền sàn mái không đánh màu dày 3cm, vữa XM mác 75# bảo vệ lớp chống thấm</t>
  </si>
  <si>
    <t>Xốp chống nóng XPS dày 50mm</t>
  </si>
  <si>
    <t>Lớp nilon chống mất nước</t>
  </si>
  <si>
    <t>Lưới thép hàn D5@200x200</t>
  </si>
  <si>
    <t>Lớp bê tông sàn mái tạo dốc mác 250# dày 80mm</t>
  </si>
  <si>
    <t>Sơn bả</t>
  </si>
  <si>
    <t>I </t>
  </si>
  <si>
    <t xml:space="preserve">Sơn bả trong nhà </t>
  </si>
  <si>
    <t>Bả bằng bột bả vào cột, dầm, trần, tường trong nhà. Bả bằng 2 lớp, sử dụng bột bả nội thất</t>
  </si>
  <si>
    <t>Bả bằng bột bả vào tường Acotec trong nhà. Bả 2,5 lớp, sử dụng bột bả nội thất</t>
  </si>
  <si>
    <t>Sơn cột, dầm, tường đã bả. Sơn 1 nước lót, 2 nước phủ sơn nội thất</t>
  </si>
  <si>
    <t>Sơn cột, dầm, trần tường không bả. Sơn 1 nước lót, 2 nước phủ sơn nội thất</t>
  </si>
  <si>
    <t>II</t>
  </si>
  <si>
    <t>Sơn bả ngoài nhà</t>
  </si>
  <si>
    <t>Bả bẳng bột bả vào cột, dầm, tường ngoài nhà logia. Bả 2 lớp bằng bột bả ngoại thất</t>
  </si>
  <si>
    <t>Sơn cột, dầm,tường ngoài nhà đã bả khu vực logia. Sơn 1  nước lót, 2 nước phủ sơn ngoại thất</t>
  </si>
  <si>
    <t>Sơn cột, dầm,tường ngoài nhà không bả trần logia. Sơn 1  nước lót, 2 nước phủ sơn ngoại thất</t>
  </si>
  <si>
    <t>Sơn cột, dầm, trần, tường ngoài nhà không bả. Sơn 1 nước lót, 2 nước phủ sơn ngoại thất</t>
  </si>
  <si>
    <t>III</t>
  </si>
  <si>
    <t>CHI TIẾT KHỐI LƯỢNG SÀN GỖ</t>
  </si>
  <si>
    <t>Nội dung công việc</t>
  </si>
  <si>
    <t>Đơn vị</t>
  </si>
  <si>
    <t>Số lượng</t>
  </si>
  <si>
    <t>Kích thước</t>
  </si>
  <si>
    <t>Hệ số</t>
  </si>
  <si>
    <t>Khối lượng tổng 1 chi tiết</t>
  </si>
  <si>
    <t>Khối lượng tổng</t>
  </si>
  <si>
    <t>Ghi chú</t>
  </si>
  <si>
    <t xml:space="preserve">Dài </t>
  </si>
  <si>
    <t xml:space="preserve">Rộng </t>
  </si>
  <si>
    <t>Cao</t>
  </si>
  <si>
    <t>Lát sàn gỗ</t>
  </si>
  <si>
    <t>Tầng 2</t>
  </si>
  <si>
    <t>Bo diện tích</t>
  </si>
  <si>
    <t>Trừ vị trí tủ bếp</t>
  </si>
  <si>
    <t>Tầng 3-15</t>
  </si>
  <si>
    <t>Tầng 16-19</t>
  </si>
  <si>
    <t>Tầng 20</t>
  </si>
  <si>
    <t>Phào chân tường phòng khách</t>
  </si>
  <si>
    <t>Trừ bếp</t>
  </si>
  <si>
    <t>Trừ cửa chính</t>
  </si>
  <si>
    <t>Trừ cửa PN</t>
  </si>
  <si>
    <t>Trừ cửa WC</t>
  </si>
  <si>
    <t>Trừ cửa logia DK1</t>
  </si>
  <si>
    <t>Trừ cửa lùa logia DK2</t>
  </si>
  <si>
    <t>Trừ cửa lùa logia DK2*</t>
  </si>
  <si>
    <t>Tầng 16-20</t>
  </si>
  <si>
    <t>Phào chân tường ngủ</t>
  </si>
  <si>
    <t>Trừ cửa phòng ngủ</t>
  </si>
  <si>
    <t>Trừ cửa lùa DK2</t>
  </si>
  <si>
    <t>Nẹp sàn</t>
  </si>
  <si>
    <t>Nẹp cửa chính</t>
  </si>
  <si>
    <t>Nẹp cửa phòng ngủ</t>
  </si>
  <si>
    <t>Nẹp cửa WC</t>
  </si>
  <si>
    <t>Nẹp F cửa logia DK1</t>
  </si>
  <si>
    <t>Nẹp F cửa lùa logia</t>
  </si>
  <si>
    <t>Nẹp F quanh khu bếp</t>
  </si>
  <si>
    <t>BẢNG TỔNG HỢP TIÊN LƯỢNG</t>
  </si>
  <si>
    <t>CÔNG TRÌNH: NHÀ Ở CAO TẦNG TT-01</t>
  </si>
  <si>
    <t>HẠNG MỤC: TRẦN THẠCH CAO</t>
  </si>
  <si>
    <t>MÃ VỮA</t>
  </si>
  <si>
    <t>MÃ HIỆU ĐỊNH MỨC</t>
  </si>
  <si>
    <t>MÃ HIỆU ĐƠN GIÁ</t>
  </si>
  <si>
    <t>ĐƠN VỊ</t>
  </si>
  <si>
    <t>[1]</t>
  </si>
  <si>
    <t>[1a]</t>
  </si>
  <si>
    <t>[1b]</t>
  </si>
  <si>
    <t>[2]</t>
  </si>
  <si>
    <t>[3]</t>
  </si>
  <si>
    <t>[4]</t>
  </si>
  <si>
    <t>[6]</t>
  </si>
  <si>
    <t>[6']</t>
  </si>
  <si>
    <t>[7]</t>
  </si>
  <si>
    <t>[8]</t>
  </si>
  <si>
    <t/>
  </si>
  <si>
    <t>TT1</t>
  </si>
  <si>
    <t>Trần thạch cao xương chìm 9mm (bao gồm nhân công, sơn bả)</t>
  </si>
  <si>
    <t>Trần thạch cao xương chìm 9mm, tấm chống ẩm (bao gồm nhân công, sơn bả)</t>
  </si>
  <si>
    <t>Tấm nắp Thạch cao KT 600x600mm</t>
  </si>
  <si>
    <t>Bả bột bả vào trần thạch cao</t>
  </si>
  <si>
    <t>Sơn vào trần thạch cao đã bả,  1 lớp lót, 2 lớp phủ</t>
  </si>
  <si>
    <t>CHI TIẾT KHỐI LƯỢNG PHẦN HOÀN THIỆN ( SƠN BẢ TRONG NHÀ, NGOÀI NHÀ.)</t>
  </si>
  <si>
    <t>I</t>
  </si>
  <si>
    <t>Chiều cao sơn bả tường trong nhà</t>
  </si>
  <si>
    <t>PN1</t>
  </si>
  <si>
    <t>Trừ cửa</t>
  </si>
  <si>
    <t>PN2</t>
  </si>
  <si>
    <t>Trừ cửa DG2</t>
  </si>
  <si>
    <t>Trừ cửa DW</t>
  </si>
  <si>
    <t>PK</t>
  </si>
  <si>
    <t>Trừ cửa DK</t>
  </si>
  <si>
    <t>Trừ cửa DGC1</t>
  </si>
  <si>
    <t>Trừ cửa lùa logia</t>
  </si>
  <si>
    <t>Trừ cửa CS4</t>
  </si>
  <si>
    <t>Trừ cửa DK1</t>
  </si>
  <si>
    <t>Trừ cửa CS7</t>
  </si>
  <si>
    <t>Trừ vách kính WC</t>
  </si>
  <si>
    <t>Hành lang</t>
  </si>
  <si>
    <t>Trừ cửa sổ CS2</t>
  </si>
  <si>
    <t>Xây tường thẳng ngoài nhà, tường =150, xây gạch đất nung, vữa XM mác 75</t>
  </si>
  <si>
    <t>Xây gờ, phào, chi tiết kiến trúc ngoài nhà, xây gạch đặc, vữa XM mác 75</t>
  </si>
  <si>
    <t>Xây cột trụ ngoài nhà, xây gạch đặc, vữa XM mác 75</t>
  </si>
  <si>
    <t>Xây bậc tam cấp ngoài nhà, xây gạch đặc, vữa XM mác 75</t>
  </si>
  <si>
    <t>Xây bồn hoa ngoài nhà, xây gạch đặc,vữa XM mác 75</t>
  </si>
  <si>
    <t>Xây tường thẳng trong nhà, tường &lt;=220, gạch đặc, vữa XM mác 75</t>
  </si>
  <si>
    <t>Xây bậc cầu thang trong nhà, gạch đặc, vữa XM mác 75</t>
  </si>
  <si>
    <t>Xây hộp kỹ thuật trong nhà, gạch đặc, vữa XM mác 75</t>
  </si>
  <si>
    <t>CH11</t>
  </si>
  <si>
    <t>CH10</t>
  </si>
  <si>
    <t>CH09</t>
  </si>
  <si>
    <t>CH14</t>
  </si>
  <si>
    <t>Trừ cửa sổ CS1</t>
  </si>
  <si>
    <t>Bả tường Acotec trong nhà
2,5 lớp Bột bả nội thất</t>
  </si>
  <si>
    <t>Bả tường tường, cột trong nhà
02 lớp Bột bả nội thất</t>
  </si>
  <si>
    <t>Bả tường logia</t>
  </si>
  <si>
    <t>LG1</t>
  </si>
  <si>
    <t>Trừ logia</t>
  </si>
  <si>
    <t>Mặt trên gờ logia+đáy dầm</t>
  </si>
  <si>
    <t>LG2</t>
  </si>
  <si>
    <t>Trần logia</t>
  </si>
  <si>
    <t>IV</t>
  </si>
  <si>
    <t>Dài</t>
  </si>
  <si>
    <t>rộng</t>
  </si>
  <si>
    <t>cao</t>
  </si>
  <si>
    <t>Khối lượng</t>
  </si>
  <si>
    <t>- Vách gỗ MDF chống ẩm mã 101 SH</t>
  </si>
  <si>
    <t>- Vách gỗ MDF chống ẩm phủ melamine mã 613 EV soi nan bản 20mm cách đều 5mm.</t>
  </si>
  <si>
    <t>- R2300xC1550</t>
  </si>
  <si>
    <t>- R1310xC2600</t>
  </si>
  <si>
    <t>- D2300xC150xS350</t>
  </si>
  <si>
    <t>- Vách gỗ MDF chống ẩm phủ melamine mã 101SH soi nan bản 20mm cách đều 5mm</t>
  </si>
  <si>
    <t>- Kệ treo Gỗ MDF chống ẩm phủ melamine (Mã màu theo thiết kế phối cảnh)</t>
  </si>
  <si>
    <t>- R3950xC2600 trừ cửa 870x2200</t>
  </si>
  <si>
    <t>- R1450xC2600</t>
  </si>
  <si>
    <t>Tủ dưới 1 D1920xC850
Tủ trên 1 D1920xC1125
Tủ dưới 2 D2260xC850
Tủ trên 2 D2910xC1125
Tủ trên tủ lạnh D650xC550</t>
  </si>
  <si>
    <t>Giá đựng bát đĩa, giá dao thớt inox</t>
  </si>
  <si>
    <t>Bộ</t>
  </si>
  <si>
    <t>Đá ốp bếp bằng đá trắng vân mây</t>
  </si>
  <si>
    <t>- R2000xC2600xS600</t>
  </si>
  <si>
    <t>- Gỗ MDF chống ẩm phủ melamine mã 613EV. Cánh cửa bằng kính khung nhôm. Cánh kính màu xám khói, khung nhôm màu vàng hồng.
- Bản lề, ray trượt giảm chấn
- Đèn led trang trí</t>
  </si>
  <si>
    <t>- 1150x2600
- 1150x2600</t>
  </si>
  <si>
    <t>- 2085x2600
- 455x2600</t>
  </si>
  <si>
    <t>- Gỗ công nghiệp MDF chống ẩm mã 101SH dày 18mm phủ Melamin, tất cả các cạnh dán nẹp nhựa, trừ các mặt tiếp giáp gỗ với gỗ. 
- Hậu tủ Tấm nhựa Aluminium dày 3mm chiều dày lớp nhôm tráng là 0,06mm. 
- Hậu tủ áp tường: màu trắng, phần hộc không cánh màu gỗ cùng loại.
- Hậu tủ bếp phía ngoài: màu gỗ cùng loại.
- Bản lề, ray trượt giảm chấn
Các chi tiết liên kết khi tủ trên được treo trên tường đảm bảo tải trọng tối thiểu 50kg/1md (Không bao gồm tải trọng bản thân tủ).</t>
  </si>
  <si>
    <t>- Gỗ công nghiệp MDF mã 101SH chống ẩm dày 18mm phủ Melamin, tất cả các cạnh dán nẹp nhựa, trừ các mặt tiếp giáp gỗ với gỗ. 
- Hậu tủ Tấm nhựa Aluminium dày 3mm chiều dày lớp nhôm tráng là 0,06mm. 
- Hậu tủ áp tường: màu trắng, phần hộc không cánh màu gỗ cùng loại.
- Hậu tủ bếp phía ngoài: màu gỗ cùng loại.
- Bản lề, ray trượt giảm chấn
Các chi tiết liên kết khi tủ trên được treo trên tường đảm bảo tải trọng tối thiểu 50kg/1md (Không bao gồm tải trọng bản thân tủ).
- Ngăn tủ đựng riệu cửa kính khung nhôm</t>
  </si>
  <si>
    <t>D2840xC2600</t>
  </si>
  <si>
    <t>bộ</t>
  </si>
  <si>
    <t>Giá đựng bát đĩa, giá dao thớt, giá xong nồi, giá gia vị bằng inox</t>
  </si>
  <si>
    <t>- Gương bỉ viền nẹp inox đen có đèn led</t>
  </si>
  <si>
    <t>- C1850xR1040
- C580xR1006</t>
  </si>
  <si>
    <t>- D1500xC750</t>
  </si>
  <si>
    <t>- Gỗ MDF chống ẩm phủ melamine mã 101SH kết hợp cùng mã 613EV. Cánh cửa mở trượt
- Bản lề, ray trượt giảm chấn</t>
  </si>
  <si>
    <t>- R2550xC2600xS600</t>
  </si>
  <si>
    <t>- Gỗ MDF chống ẩm phủ melamine mã 101SH kết hợp cùng mã 613EV. Cánh tủ bằng kính khung nhôm, cánh kính màu xám khói, khung nhôm màu vàng hồng
- Bản lề, ray trượt giảm chấn
- Đèn led trang trí</t>
  </si>
  <si>
    <t>- R2450xC2600</t>
  </si>
  <si>
    <t>Cửa phòng ngủ Master</t>
  </si>
  <si>
    <t>- Cửa gỗ công nghiệp giấu khuôn mã màu 101SH</t>
  </si>
  <si>
    <t>-910x2140</t>
  </si>
  <si>
    <t>- D3150xC2600xS400</t>
  </si>
  <si>
    <t>- Tấm gỗ MDF chống ẩm phủ melamine mã 101SH treo tường</t>
  </si>
  <si>
    <t>- 2000x1300</t>
  </si>
  <si>
    <t>- 1050x120x600
- 550x550x485</t>
  </si>
  <si>
    <t>- D2900xR1250xS350</t>
  </si>
  <si>
    <r>
      <t>- Gỗ công nghiệp MDF chống ẩm mã 101SH dày 18mm phủ Melamin, tất cả các cạnh dán nẹp nhựa, trừ các mặt tiếp giáp gỗ với gỗ. 
- Cánh tủ, mặt bên tủ mã màu 101SH</t>
    </r>
    <r>
      <rPr>
        <sz val="13"/>
        <color rgb="FFFF0000"/>
        <rFont val="Times New Roman"/>
        <family val="1"/>
      </rPr>
      <t xml:space="preserve">.
</t>
    </r>
    <r>
      <rPr>
        <sz val="13"/>
        <color rgb="FF000000"/>
        <rFont val="Times New Roman"/>
        <family val="1"/>
        <charset val="163"/>
      </rPr>
      <t>- Hậu tủ Tấm nhựa Aluminium dày 3mm chiều dày lớp nhôm tráng là 0,06mm. 
- Hậu tủ áp tường: màu trắng, phần hộc không cánh màu gỗ cùng loại.
- Hậu tủ bếp phía ngoài: màu gỗ cùng loại.
- Bản lề, ray trượt giảm chấn
Các chi tiết liên kết khi tủ trên được treo trên tường đảm bảo tải trọng tối thiểu 50kg/1md (Không bao gồm tải trọng bản thân tủ).</t>
    </r>
  </si>
  <si>
    <t>Đá ốp bếp màu ghi xám</t>
  </si>
  <si>
    <t>Tủ dưới 1 D1750xC850
Tủ trên 1 D1750xC1150
Tủ dưới 2 D1542xC850
Tủ trên 2 D1542xC1150
Tủ trên tủ lạnh D930xC750</t>
  </si>
  <si>
    <t>Giá dao, giá bát đĩa, giá gia vị</t>
  </si>
  <si>
    <t>T.bộ</t>
  </si>
  <si>
    <t>- C1850xR1000
- C600xR1000</t>
  </si>
  <si>
    <t>- Gỗ MDF chống ẩm phủ melamine mã 101SH kết hợp cùng mã 613EV. Cánh tủ bằng kính khung nhôm, cánh kính màu xám khói, khung nhôm màu đen
- Bản lề, ray trượt giảm chấn</t>
  </si>
  <si>
    <t>- Gỗ MDF chống ẩm phủ melamine mã 101SH kết hợp cùng mã 613EV. Cánh tủ bằng kính khung nhôm, cánh kính màu xám khói, khung nhôm màu đen
- Bản lề, ray trượt giảm chấn
- Đèn led trang trí</t>
  </si>
  <si>
    <t>K có thiết kế</t>
  </si>
  <si>
    <t>- R2050xC1600
- R580xC650</t>
  </si>
  <si>
    <t>- R1850xC2600xS550</t>
  </si>
  <si>
    <t>- Gỗ MDF chống ẩm phủ melamine mã 101SH kết hợp cùng mã 613EV
- Đầu giường đệm da màu ghi xám</t>
  </si>
  <si>
    <t>- 1050x2600</t>
  </si>
  <si>
    <t>- 2269x2600</t>
  </si>
  <si>
    <t>- D2697xC2600</t>
  </si>
  <si>
    <t>- R670xC2600</t>
  </si>
  <si>
    <t>- Gỗ MDF chống ẩm phủ melamine mã 101SH. Soi nan bản 20mm cách đều 5mm KT 260x2600</t>
  </si>
  <si>
    <t>- R3518xC2600</t>
  </si>
  <si>
    <t>Đá ốp bếp màu xám vân mây</t>
  </si>
  <si>
    <r>
      <t xml:space="preserve">- Gỗ công nghiệp MDF chống ẩm mã 101SH dày 18mm phủ Melamin, tất cả các cạnh dán nẹp nhựa, trừ các mặt tiếp giáp gỗ với gỗ. 
</t>
    </r>
    <r>
      <rPr>
        <sz val="13"/>
        <color theme="1"/>
        <rFont val="Times New Roman"/>
        <family val="1"/>
      </rPr>
      <t>- Cánh tủ màu trắng mã 101SH.</t>
    </r>
    <r>
      <rPr>
        <sz val="13"/>
        <color rgb="FFFF0000"/>
        <rFont val="Times New Roman"/>
        <family val="1"/>
      </rPr>
      <t xml:space="preserve">
</t>
    </r>
    <r>
      <rPr>
        <sz val="13"/>
        <color rgb="FF000000"/>
        <rFont val="Times New Roman"/>
        <family val="1"/>
        <charset val="163"/>
      </rPr>
      <t>- Hậu tủ Tấm nhựa Aluminium dày 3mm chiều dày lớp nhôm tráng là 0,06mm. 
- Hậu tủ áp tường: màu trắng, phần hộc không cánh màu gỗ cùng loại.
- Hậu tủ bếp phía ngoài: màu gỗ cùng loại.
- Bản lề, ray trượt giảm chấn
Các chi tiết liên kết khi tủ trên được treo trên tường đảm bảo tải trọng tối thiểu 50kg/1md (Không bao gồm tải trọng bản thân tủ).
- Ngăn tủ đựng riệu cửa kính khung nhôm, cánh kính màu xám khói, khung nhôm màu đen có đèn led trang trí</t>
    </r>
  </si>
  <si>
    <t>Giá dao, giá bát đĩa, giá xoong nồi inox</t>
  </si>
  <si>
    <t>Ốp hộp kỹ thuật bằng gỗ công nghiệp MDF chống ẩm mã 101SH</t>
  </si>
  <si>
    <t>D3434xC2600</t>
  </si>
  <si>
    <t>502xc2600
600x2600</t>
  </si>
  <si>
    <t>- R2075xC2600xS600</t>
  </si>
  <si>
    <t>- R2175xC2600xS600</t>
  </si>
  <si>
    <t>- Gỗ MDF chống ẩm phủ melamine mã 101SH kết hợp cùng mã 613EV. Cánh tủ mở trượt
- Bản lề, ray trượt giảm chấn</t>
  </si>
  <si>
    <t>Phòng Master</t>
  </si>
  <si>
    <t xml:space="preserve">- Gỗ MDF chống ẩm phủ melamine mã 613EV </t>
  </si>
  <si>
    <t>- C900xR1130</t>
  </si>
  <si>
    <t>- D2070xR1870</t>
  </si>
  <si>
    <t>- 600x2600
- 200x2600
- 1670x2600
- 450x2600</t>
  </si>
  <si>
    <t>- 900x2600</t>
  </si>
  <si>
    <t>- 420x2600</t>
  </si>
  <si>
    <t>- D3250xC2600</t>
  </si>
  <si>
    <t>Chất liệu, quy cách</t>
  </si>
  <si>
    <t>Sơn hiệu ứng bê tông</t>
  </si>
  <si>
    <t>Căn 09</t>
  </si>
  <si>
    <t>Căn 11</t>
  </si>
  <si>
    <t>Căn 14</t>
  </si>
  <si>
    <t>Sơn hiệu ứng màu đất</t>
  </si>
  <si>
    <t>Căn Hộ</t>
  </si>
  <si>
    <t>Khu Vực</t>
  </si>
  <si>
    <t>Hạng Mục</t>
  </si>
  <si>
    <t>Mô Tả</t>
  </si>
  <si>
    <t>Rộng</t>
  </si>
  <si>
    <t>Khối Lượng</t>
  </si>
  <si>
    <t>CĂN 14</t>
  </si>
  <si>
    <t>PHÒNG KHÁCH BẾP</t>
  </si>
  <si>
    <t>Khoang 700</t>
  </si>
  <si>
    <t>1.00</t>
  </si>
  <si>
    <t>Khoang 800</t>
  </si>
  <si>
    <t>Ghế sofa</t>
  </si>
  <si>
    <t>Bàn phòng khách</t>
  </si>
  <si>
    <t>Bàn ăn</t>
  </si>
  <si>
    <t>Mặt bàn đá marble, Khung chân kim loại sơn đen tĩnh điện</t>
  </si>
  <si>
    <t>-</t>
  </si>
  <si>
    <t>Khung thép kim loại sơn đen tĩnh điện, Vỏ bọc vải nỉ nhung</t>
  </si>
  <si>
    <t>4.00</t>
  </si>
  <si>
    <t>Đèn thả bàn ăn</t>
  </si>
  <si>
    <t>Đèn khung inox mạ PVD</t>
  </si>
  <si>
    <t>2.00</t>
  </si>
  <si>
    <t>Tranh bàn ăn</t>
  </si>
  <si>
    <t>Tranh in canvas, khung gỗ sơn đen</t>
  </si>
  <si>
    <t>Rèm cửa</t>
  </si>
  <si>
    <t>Rèm vải 2 lớp, voan trắng, vải màu ghi sáng</t>
  </si>
  <si>
    <t>PHÒNG NGỦ 1</t>
  </si>
  <si>
    <t>Tranh trang trí</t>
  </si>
  <si>
    <t>PHÒNG MASTER</t>
  </si>
  <si>
    <t>Giá để đồ đầu giường</t>
  </si>
  <si>
    <t>Kim loại sơn đen tĩnh điện</t>
  </si>
  <si>
    <t>Rèm cửa sổ</t>
  </si>
  <si>
    <t>CĂN 10</t>
  </si>
  <si>
    <t>Đèn thả phòng khách</t>
  </si>
  <si>
    <t>Đèn thả khung inox trắng</t>
  </si>
  <si>
    <t>Bàn trà</t>
  </si>
  <si>
    <t>Khung inox đen xước, mặt đã trắng vân mây</t>
  </si>
  <si>
    <t>Cải</t>
  </si>
  <si>
    <t>Khung chân kim loại sơn tĩnh điện màu đen, mặt đá trắng vân mây</t>
  </si>
  <si>
    <t>Ghế khung kim loại sơn tĩnh điện màu đen, bọc nỉ màu trắng</t>
  </si>
  <si>
    <t>Rèm vải 2 lớp, voan trắng, vài màu ghi sáng</t>
  </si>
  <si>
    <t>Ghế trang điểm</t>
  </si>
  <si>
    <t>Khung gỗ plywood, Vỏ bọc da</t>
  </si>
  <si>
    <t>Gương Bì (trên)</t>
  </si>
  <si>
    <t>Gương trắng bạc cao cấp</t>
  </si>
  <si>
    <t>Gương Bì (dưới)</t>
  </si>
  <si>
    <t>Tranh trang tri</t>
  </si>
  <si>
    <t>Giá đèn đầu giường</t>
  </si>
  <si>
    <t>Cai</t>
  </si>
  <si>
    <t>Rèm cầu vồng màu trắng</t>
  </si>
  <si>
    <t>CĂN 11</t>
  </si>
  <si>
    <t>Khung ghế gỗ MDF chống ẩm mà 613EV, Vỏ bọc vải nỉ nhung min, Lõi đệm foam cao cấp</t>
  </si>
  <si>
    <t>Mặt bàn đá granite, Chân bàn inox mạ PVD màu vàng hồng</t>
  </si>
  <si>
    <t>Bàn Tab</t>
  </si>
  <si>
    <t>Mặt bàn đá granite, Chân bàn kim loại sơn tĩnh điện màu đen</t>
  </si>
  <si>
    <t>Khung ghế kim loại sơn đen tĩnh điện, Vỏ bọc da</t>
  </si>
  <si>
    <t>Bếp từ âm bàn đá</t>
  </si>
  <si>
    <t>Khoang 930</t>
  </si>
  <si>
    <t>Đèn chóa kim loại màu đen</t>
  </si>
  <si>
    <t>Tranh in canvas, khung tranh gỗ sơn màu đen</t>
  </si>
  <si>
    <t>Rèm vải 2 lớp, voan trắng, vải màu nâu sáng</t>
  </si>
  <si>
    <t>CĂN 09</t>
  </si>
  <si>
    <t>Khung ghế gỗ plywood, Vỏ bọc vải nỉ nhung, Lõi đệm foam cao cấp</t>
  </si>
  <si>
    <t>Lò vi sóng</t>
  </si>
  <si>
    <t>Lò nướng</t>
  </si>
  <si>
    <t>Tab</t>
  </si>
  <si>
    <t>cây</t>
  </si>
  <si>
    <t>Tab đầu giường</t>
  </si>
  <si>
    <t>Ghế đơn</t>
  </si>
  <si>
    <t>Khung kim loại sơn đen tĩnh điện, vỏ bọc da</t>
  </si>
  <si>
    <t>Rèm sáo nhựa màu trắng</t>
  </si>
  <si>
    <t>Khung gỗ flywood, Vỏ bọc nhung nỉ</t>
  </si>
  <si>
    <t>Rèm cửa 2 lớp, rèm vải màu ghi sáng, lớp voan trắng</t>
  </si>
  <si>
    <t>Ghế đơn bàn ăn</t>
  </si>
  <si>
    <t>Khung ghế kim loại sơn tĩnh điện màu đen, Vỏ da màu nâu café</t>
  </si>
  <si>
    <t>Mặt bàn khung inox mạ PVD, mặt kính</t>
  </si>
  <si>
    <t>Inox đen xước</t>
  </si>
  <si>
    <t>Chậu cây</t>
  </si>
  <si>
    <t>Chậu gốm trang trí màu nâu nhạt, đế gỗ</t>
  </si>
  <si>
    <t>Tranh treo tường</t>
  </si>
  <si>
    <t>Rèm vải 2 lớp, voan trắng, vải màu nâu nhạt</t>
  </si>
  <si>
    <t>Mica trắng</t>
  </si>
  <si>
    <t>Khung ghế gỗ MDF chống ẩm mã 613EV, Vô bọc vải nỉ nhung mịn, Lõi đệm foam cao cấp</t>
  </si>
  <si>
    <t>Khung ghế gỗ MDF chống ẩm mã 613EV, Vỏ bọc vải nỉ nhung, Lõi đệm foam cao cấp</t>
  </si>
  <si>
    <t>Mặt bàn kính cường lực, gỗ MDF chống ẩm mã 613 EV</t>
  </si>
  <si>
    <t>Hút mùi</t>
  </si>
  <si>
    <t>Tủ lạnh</t>
  </si>
  <si>
    <t>Bàn PK</t>
  </si>
  <si>
    <t>Đèn</t>
  </si>
  <si>
    <t>Tranh</t>
  </si>
  <si>
    <t>Rèm</t>
  </si>
  <si>
    <t>Giá để đồ</t>
  </si>
  <si>
    <t>Gương</t>
  </si>
  <si>
    <t>Giá đèn</t>
  </si>
  <si>
    <t>Bếp từ</t>
  </si>
  <si>
    <t>Theo phối cảnh</t>
  </si>
  <si>
    <t>Ghế bàn ăn</t>
  </si>
  <si>
    <t>HẠNG MỤC: THI CÔNG, LẮP ĐẶT NỘI THẤT 04 CĂN HỘ MẪU</t>
  </si>
  <si>
    <t>Filter</t>
  </si>
  <si>
    <t>Tivi</t>
  </si>
  <si>
    <t>Máy giặt</t>
  </si>
  <si>
    <t>Điều hòa</t>
  </si>
  <si>
    <t>Thảm</t>
  </si>
  <si>
    <t>Chăn ga, gối đệm</t>
  </si>
  <si>
    <t>Bát đĩa, chai riệu, cốc chén, đồ décor</t>
  </si>
  <si>
    <t>Chưa rõ mua hay đóng</t>
  </si>
  <si>
    <t>Ghi chú:</t>
  </si>
  <si>
    <t>Xem chi tiết phối cảnh để lựa chọn đồ phù hợp</t>
  </si>
  <si>
    <t>Nhà thầu cửa gỗ thực hiện</t>
  </si>
  <si>
    <t>Nhà thầu tủ bếp đại trà thực hiện</t>
  </si>
  <si>
    <t>Nhà thầu đá thực hiện</t>
  </si>
  <si>
    <t>Nhà thầu kính thực hiện</t>
  </si>
  <si>
    <t>- Bàn treo gỗ MDF chống ẩm phủ melamine mã 101SH</t>
  </si>
  <si>
    <t>- Bàn gỗ MDF chống ẩm phủ melamine mã 101SH kết hợp cùng mã 613EV</t>
  </si>
  <si>
    <t>- Giường gỗ MDF chống ẩm phủ melamine mã 101SH kết hợp cùng mã 613EV
- Kệ treo đầu giườn gỗ MDF chống ẩm phủ melamine KT 500x120x450</t>
  </si>
  <si>
    <t>- Giường gỗ MDF chống ẩm phủ melamine mã mã 613EV</t>
  </si>
  <si>
    <t>- Gỗ MDF chống ẩm phủ melamine mã 101SH kết hợp cùng mã 613EV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</si>
</sst>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2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\ &quot;₫&quot;;\-#,##0\ &quot;₫&quot;"/>
    <numFmt numFmtId="165" formatCode="_-* #,##0_-;\-* #,##0_-;_-* &quot;-&quot;_-;_-@_-"/>
    <numFmt numFmtId="166" formatCode="_-* #,##0.00_-;\-* #,##0.00_-;_-* &quot;-&quot;??_-;_-@_-"/>
    <numFmt numFmtId="167" formatCode="#,##0.000"/>
    <numFmt numFmtId="168" formatCode="_-&quot;ñ&quot;* #,##0_-;\-&quot;ñ&quot;* #,##0_-;_-&quot;ñ&quot;* &quot;-&quot;_-;_-@_-"/>
    <numFmt numFmtId="169" formatCode="##.##%"/>
    <numFmt numFmtId="170" formatCode="&quot;\&quot;#,##0.00;[Red]&quot;\&quot;&quot;\&quot;&quot;\&quot;&quot;\&quot;&quot;\&quot;&quot;\&quot;\-#,##0.00"/>
    <numFmt numFmtId="171" formatCode="&quot;\&quot;#,##0;[Red]&quot;\&quot;&quot;\&quot;\-#,##0"/>
    <numFmt numFmtId="172" formatCode="_ * #,##0.00_ ;_ * \-#,##0.00_ ;_ * &quot;-&quot;??_ ;_ @_ "/>
    <numFmt numFmtId="173" formatCode="_ * #,##0_ ;_ * \-#,##0_ ;_ * &quot;-&quot;_ ;_ @_ "/>
    <numFmt numFmtId="174" formatCode="#,##0\ &quot;$&quot;_-;[Red]#,##0\ &quot;$&quot;\-"/>
    <numFmt numFmtId="175" formatCode="_-* #,##0\ _F_-;\-* #,##0\ _F_-;_-* &quot;-&quot;\ _F_-;_-@_-"/>
    <numFmt numFmtId="176" formatCode="_-* #,##0&quot;$&quot;_-;_-* #,##0&quot;$&quot;\-;_-* &quot;-&quot;&quot;$&quot;_-;_-@_-"/>
    <numFmt numFmtId="177" formatCode="_-&quot;$&quot;* #,##0_-;\-&quot;$&quot;* #,##0_-;_-&quot;$&quot;* &quot;-&quot;_-;_-@_-"/>
    <numFmt numFmtId="178" formatCode="_-* #,##0\ &quot;F&quot;_-;\-* #,##0\ &quot;F&quot;_-;_-* &quot;-&quot;\ &quot;F&quot;_-;_-@_-"/>
    <numFmt numFmtId="179" formatCode="_-* #,##0\ &quot;$&quot;_-;\-* #,##0\ &quot;$&quot;_-;_-* &quot;-&quot;\ &quot;$&quot;_-;_-@_-"/>
    <numFmt numFmtId="180" formatCode="#.##.;[Red]#.####;\簀"/>
    <numFmt numFmtId="181" formatCode="_-* #,##0.00_$_-;_-* #,##0.00_$\-;_-* &quot;-&quot;??_$_-;_-@_-"/>
    <numFmt numFmtId="182" formatCode="_-* #,##0.00\ _V_N_D_-;\-* #,##0.00\ _V_N_D_-;_-* &quot;-&quot;??\ _V_N_D_-;_-@_-"/>
    <numFmt numFmtId="183" formatCode="_-* #,##0.00\ _F_-;\-* #,##0.00\ _F_-;_-* &quot;-&quot;??\ _F_-;_-@_-"/>
    <numFmt numFmtId="184" formatCode="_-* #,##0.00\ _V_N_Ñ_-;_-* #,##0.00\ _V_N_Ñ\-;_-* &quot;-&quot;??\ _V_N_Ñ_-;_-@_-"/>
    <numFmt numFmtId="185" formatCode="_-* #,##0.00\ _ñ_-;\-* #,##0.00\ _ñ_-;_-* &quot;-&quot;??\ _ñ_-;_-@_-"/>
    <numFmt numFmtId="186" formatCode="_(&quot;$&quot;\ * #,##0_);_(&quot;$&quot;\ * \(#,##0\);_(&quot;$&quot;\ * &quot;-&quot;_);_(@_)"/>
    <numFmt numFmtId="187" formatCode="_-* #,##0\ &quot;ñ&quot;_-;\-* #,##0\ &quot;ñ&quot;_-;_-* &quot;-&quot;\ &quot;ñ&quot;_-;_-@_-"/>
    <numFmt numFmtId="188" formatCode="_-* #,##0_$_-;_-* #,##0_$\-;_-* &quot;-&quot;_$_-;_-@_-"/>
    <numFmt numFmtId="189" formatCode="_-* #,##0\ _V_N_D_-;\-* #,##0\ _V_N_D_-;_-* &quot;-&quot;\ _V_N_D_-;_-@_-"/>
    <numFmt numFmtId="190" formatCode="_-* #,##0\ _V_N_Ñ_-;_-* #,##0\ _V_N_Ñ\-;_-* &quot;-&quot;\ _V_N_Ñ_-;_-@_-"/>
    <numFmt numFmtId="191" formatCode="_-* #,##0\ _$_-;\-* #,##0\ _$_-;_-* &quot;-&quot;\ _$_-;_-@_-"/>
    <numFmt numFmtId="192" formatCode="_-* #,##0\ _ñ_-;\-* #,##0\ _ñ_-;_-* &quot;-&quot;\ _ñ_-;_-@_-"/>
    <numFmt numFmtId="193" formatCode="_ &quot;\&quot;* #,##0_ ;_ &quot;\&quot;* \-#,##0_ ;_ &quot;\&quot;* &quot;-&quot;_ ;_ @_ "/>
    <numFmt numFmtId="194" formatCode="&quot;£&quot;#,##0;\-&quot;£&quot;#,##0"/>
    <numFmt numFmtId="195" formatCode="&quot;Z$&quot;#,##0_);[Red]\(&quot;Z$&quot;#,##0\)"/>
    <numFmt numFmtId="196" formatCode="&quot;$&quot;#,##0;[Red]\-&quot;$&quot;#,##0"/>
    <numFmt numFmtId="197" formatCode="&quot;\&quot;#,##0.00;[Red]&quot;\&quot;\-#,##0.00"/>
    <numFmt numFmtId="198" formatCode="&quot;\&quot;#,##0;[Red]&quot;\&quot;\-#,##0"/>
    <numFmt numFmtId="199" formatCode="_(* #,##0_);_(* \(#,##0\);_(* &quot;-&quot;??_);_(@_)"/>
    <numFmt numFmtId="200" formatCode="&quot;SFr.&quot;\ #,##0.00;[Red]&quot;SFr.&quot;\ \-#,##0.00"/>
    <numFmt numFmtId="201" formatCode="0.000000"/>
    <numFmt numFmtId="202" formatCode="0.000000000"/>
    <numFmt numFmtId="203" formatCode="&quot;SFr.&quot;\ #,##0.00;&quot;SFr.&quot;\ \-#,##0.00"/>
    <numFmt numFmtId="204" formatCode="_ &quot;SFr.&quot;\ * #,##0_ ;_ &quot;SFr.&quot;\ * \-#,##0_ ;_ &quot;SFr.&quot;\ * &quot;-&quot;_ ;_ @_ "/>
    <numFmt numFmtId="205" formatCode="0.000%"/>
    <numFmt numFmtId="206" formatCode="_ &quot;\&quot;* #,##0.00_ ;_ &quot;\&quot;* \-#,##0.00_ ;_ &quot;\&quot;* &quot;-&quot;??_ ;_ @_ "/>
    <numFmt numFmtId="207" formatCode="0.0%"/>
    <numFmt numFmtId="208" formatCode="#,##0.0"/>
    <numFmt numFmtId="209" formatCode="0.0000%"/>
    <numFmt numFmtId="210" formatCode="#,##0;\-#,##0;&quot;-&quot;"/>
    <numFmt numFmtId="211" formatCode="_-* #,##0_$_-;\-* #,##0_$_-;_-* &quot;-&quot;_$_-;_-@_-"/>
    <numFmt numFmtId="212" formatCode="_(* #,##0.0000_);_(* \(#,##0.0000\);_(* &quot;-&quot;??_);_(@_)"/>
    <numFmt numFmtId="213" formatCode="_-* #,##0.00&quot;$&quot;_-;\-* #,##0.00&quot;$&quot;_-;_-* &quot;-&quot;??&quot;$&quot;_-;_-@_-"/>
    <numFmt numFmtId="214" formatCode="#,##0.0000"/>
    <numFmt numFmtId="215" formatCode="_-&quot;$&quot;* #,##0.00_-;\-&quot;$&quot;* #,##0.00_-;_-&quot;$&quot;* &quot;-&quot;??_-;_-@_-"/>
    <numFmt numFmtId="216" formatCode="_-* #,##0.00_$_-;\-* #,##0.00_$_-;_-* &quot;-&quot;??_$_-;_-@_-"/>
    <numFmt numFmtId="217" formatCode="##,###.##"/>
    <numFmt numFmtId="218" formatCode="_-* #,##0.00\ &quot;F&quot;_-;\-* #,##0.00\ &quot;F&quot;_-;_-* &quot;-&quot;??\ &quot;F&quot;_-;_-@_-"/>
    <numFmt numFmtId="219" formatCode="#0.##"/>
    <numFmt numFmtId="220" formatCode="0.000_)"/>
    <numFmt numFmtId="221" formatCode="#,##0.00&quot; F&quot;;[Red]\-#,##0.00&quot; F&quot;"/>
    <numFmt numFmtId="222" formatCode="_ * #,##0.0_ ;_ * \-#,##0.0_ ;_ * &quot;-&quot;??_ ;_ @_ "/>
    <numFmt numFmtId="223" formatCode="0.0"/>
    <numFmt numFmtId="224" formatCode="#,##0_);\-#,##0_)"/>
    <numFmt numFmtId="225" formatCode="_-* #,##0.00\ _₫_-;\-* #,##0.00\ _₫_-;_-* &quot;-&quot;??\ _₫_-;_-@_-"/>
    <numFmt numFmtId="226" formatCode="_(* #,##0.00_);_(* \(#,##0.00\);_(* \-??_);_(@_)"/>
    <numFmt numFmtId="227" formatCode="#,##0.####;\-#,##0.####"/>
    <numFmt numFmtId="228" formatCode="#,##0.0000;\-#,##0.0000"/>
    <numFmt numFmtId="229" formatCode="#,##0.00[$€];[Red]\-#,##0.00[$€]"/>
    <numFmt numFmtId="230" formatCode="#,##0;\(#,##0\)"/>
    <numFmt numFmtId="231" formatCode="_ &quot;R&quot;\ * #,##0_ ;_ &quot;R&quot;\ * \-#,##0_ ;_ &quot;R&quot;\ * &quot;-&quot;_ ;_ @_ "/>
    <numFmt numFmtId="232" formatCode="&quot;£&quot;#,##0;[Red]\-&quot;£&quot;#,##0"/>
    <numFmt numFmtId="233" formatCode="00####"/>
    <numFmt numFmtId="234" formatCode="##,##0%"/>
    <numFmt numFmtId="235" formatCode="#,###%"/>
    <numFmt numFmtId="236" formatCode="##.##"/>
    <numFmt numFmtId="237" formatCode="###,###"/>
    <numFmt numFmtId="238" formatCode="###.###"/>
    <numFmt numFmtId="239" formatCode="##,###.####"/>
    <numFmt numFmtId="240" formatCode="&quot;  &quot;\ #,##0_);\(&quot;  &quot;\ #,##0\)"/>
    <numFmt numFmtId="241" formatCode="&quot;  &quot;\ #,##0_);[Red]\(&quot;  &quot;\ #,##0\)"/>
    <numFmt numFmtId="242" formatCode="\t0.00%"/>
    <numFmt numFmtId="243" formatCode="0.000"/>
    <numFmt numFmtId="244" formatCode="##,##0.##"/>
    <numFmt numFmtId="245" formatCode="_-* #,##0\ _D_M_-;\-* #,##0\ _D_M_-;_-* &quot;-&quot;\ _D_M_-;_-@_-"/>
    <numFmt numFmtId="246" formatCode="_-* #,##0.00\ _D_M_-;\-* #,##0.00\ _D_M_-;_-* &quot;-&quot;??\ _D_M_-;_-@_-"/>
    <numFmt numFmtId="247" formatCode="_ * ###,0&quot;.&quot;00_ ;_ * \-###,0&quot;.&quot;00_ ;_ * &quot;-&quot;??_ ;_ @_ "/>
    <numFmt numFmtId="248" formatCode="_-&quot;£&quot;* #,##0_-;\-&quot;£&quot;* #,##0_-;_-&quot;£&quot;* &quot;-&quot;_-;_-@_-"/>
    <numFmt numFmtId="249" formatCode="\t#\ ??/??"/>
    <numFmt numFmtId="250" formatCode="_-* #,##0\ _₫_-;\-* #,##0\ _₫_-;_-* &quot;-&quot;\ _₫_-;_-@_-"/>
    <numFmt numFmtId="251" formatCode="_-&quot;VND&quot;* #,##0_-;\-&quot;VND&quot;* #,##0_-;_-&quot;VND&quot;* &quot;-&quot;_-;_-@_-"/>
    <numFmt numFmtId="252" formatCode="_(&quot;Rp&quot;* #,##0.00_);_(&quot;Rp&quot;* \(#,##0.00\);_(&quot;Rp&quot;* &quot;-&quot;??_);_(@_)"/>
    <numFmt numFmtId="253" formatCode="#,##0.00\ &quot;FB&quot;;[Red]\-#,##0.00\ &quot;FB&quot;"/>
    <numFmt numFmtId="254" formatCode="_-* #,##0\ _?_-;\-* #,##0\ _?_-;_-* &quot;-&quot;\ _?_-;_-@_-"/>
    <numFmt numFmtId="255" formatCode="#,##0\ &quot;$&quot;;\-#,##0\ &quot;$&quot;"/>
    <numFmt numFmtId="256" formatCode="&quot;$&quot;#,##0;\-&quot;$&quot;#,##0"/>
    <numFmt numFmtId="257" formatCode="_-* #,##0\ _F_B_-;\-* #,##0\ _F_B_-;_-* &quot;-&quot;\ _F_B_-;_-@_-"/>
    <numFmt numFmtId="258" formatCode="_-* #,##0.00\ _?_-;\-* #,##0.00\ _?_-;_-* &quot;-&quot;??\ _?_-;_-@_-"/>
    <numFmt numFmtId="259" formatCode="_(* #,##0.000000_);_(* \(#,##0.000000\);_(* &quot;-&quot;??_);_(@_)"/>
    <numFmt numFmtId="260" formatCode="#,##0&quot; kr&quot;;[Red]\-#,##0&quot; kr&quot;"/>
    <numFmt numFmtId="261" formatCode=";;;"/>
    <numFmt numFmtId="262" formatCode="#,##0\ &quot;$&quot;_);\(#,##0\ &quot;$&quot;\)"/>
    <numFmt numFmtId="263" formatCode="#,###"/>
    <numFmt numFmtId="264" formatCode="_ * #,##0.00_)_?\ ;_ * \(#,##0.00\)_?\ ;_ * &quot;-&quot;??_)_?\ ;_ @_ "/>
    <numFmt numFmtId="265" formatCode="&quot;R&quot;#,##0_);[Red]\(&quot;R&quot;#,##0\)"/>
    <numFmt numFmtId="266" formatCode="#,##0\ &quot;$&quot;_);[Red]\(#,##0\ &quot;$&quot;\)"/>
    <numFmt numFmtId="267" formatCode="&quot;$&quot;###,0&quot;.&quot;00_);[Red]\(&quot;$&quot;###,0&quot;.&quot;00\)"/>
    <numFmt numFmtId="268" formatCode="&quot;\&quot;#,##0;[Red]\-&quot;\&quot;#,##0"/>
    <numFmt numFmtId="269" formatCode="&quot;\&quot;#,##0.00;\-&quot;\&quot;#,##0.00"/>
    <numFmt numFmtId="270" formatCode="0.00_)"/>
    <numFmt numFmtId="271" formatCode="\P\ \-\ 0_);\(&quot;$&quot;#,##0\)"/>
    <numFmt numFmtId="272" formatCode="_-* #,##0_ _F_-;\-* #,##0_ _F_-;_-* &quot;-&quot;??_ _F_-;_-@_-"/>
    <numFmt numFmtId="273" formatCode="#,##0,&quot;.&quot;000"/>
    <numFmt numFmtId="274" formatCode="#,##0.00_);\-#,##0.00_)"/>
    <numFmt numFmtId="275" formatCode="_(* #,##0.000_);_(* \(#,##0.000\);_(* &quot;-&quot;??_);_(@_)"/>
    <numFmt numFmtId="276" formatCode="#,##0&quot;£&quot;_);[Red]\(#,##0&quot;£&quot;\)"/>
    <numFmt numFmtId="277" formatCode="#"/>
    <numFmt numFmtId="278" formatCode="&quot;¡Ì&quot;#,##0;[Red]\-&quot;¡Ì&quot;#,##0"/>
    <numFmt numFmtId="279" formatCode="&quot;$&quot;#,##0"/>
    <numFmt numFmtId="280" formatCode="#,##0.00000000"/>
    <numFmt numFmtId="281" formatCode="#,##0.00\ &quot;F&quot;;[Red]\-#,##0.00\ &quot;F&quot;"/>
    <numFmt numFmtId="282" formatCode="_-* #,##0.0\ _F_-;\-* #,##0.0\ _F_-;_-* &quot;-&quot;??\ _F_-;_-@_-"/>
    <numFmt numFmtId="283" formatCode="#,##0.00\ \ "/>
    <numFmt numFmtId="284" formatCode="0.00000"/>
    <numFmt numFmtId="285" formatCode="_-&quot;£&quot;* #,##0.00_-;\-&quot;£&quot;* #,##0.00_-;_-&quot;£&quot;* &quot;-&quot;??_-;_-@_-"/>
    <numFmt numFmtId="286" formatCode="0.00000000000E+00;\?"/>
    <numFmt numFmtId="287" formatCode="###,0&quot;.&quot;00\ &quot;F&quot;;[Red]\-###,0&quot;.&quot;00\ &quot;F&quot;"/>
    <numFmt numFmtId="288" formatCode="_ * #,##0_ ;_ * \-#,##0_ ;_ * &quot;-&quot;??_ ;_ @_ "/>
    <numFmt numFmtId="289" formatCode="#,##0.00\ &quot;F&quot;;\-#,##0.00\ &quot;F&quot;"/>
    <numFmt numFmtId="290" formatCode="#,##0.00\ \ \ \ "/>
    <numFmt numFmtId="291" formatCode="&quot;\&quot;#,##0;&quot;\&quot;\-#,##0"/>
    <numFmt numFmtId="292" formatCode="_(&quot;€&quot;* #,##0.00_);_(&quot;€&quot;* \(#,##0.00\);_(&quot;€&quot;* &quot;-&quot;??_);_(@_)"/>
    <numFmt numFmtId="293" formatCode="_-* ###,0&quot;.&quot;00\ _F_B_-;\-* ###,0&quot;.&quot;00\ _F_B_-;_-* &quot;-&quot;??\ _F_B_-;_-@_-"/>
    <numFmt numFmtId="294" formatCode="#,##0\ &quot;F&quot;;\-#,##0\ &quot;F&quot;"/>
    <numFmt numFmtId="295" formatCode="#,##0\ &quot;?&quot;;[Red]\-#,##0\ &quot;?&quot;"/>
    <numFmt numFmtId="296" formatCode="#,##0\ &quot;F&quot;;[Red]\-#,##0\ &quot;F&quot;"/>
    <numFmt numFmtId="297" formatCode="&quot;L.&quot;\ #,##0;[Red]\-&quot;L.&quot;\ #,##0"/>
    <numFmt numFmtId="298" formatCode="&quot;L.&quot;\ #,##0.00;[Red]\-&quot;L.&quot;\ #,##0.00"/>
    <numFmt numFmtId="299" formatCode="#,###,###.00"/>
    <numFmt numFmtId="300" formatCode="#,###,###,###.00"/>
    <numFmt numFmtId="301" formatCode="_-* #,##0\ &quot;DM&quot;_-;\-* #,##0\ &quot;DM&quot;_-;_-* &quot;-&quot;\ &quot;DM&quot;_-;_-@_-"/>
    <numFmt numFmtId="302" formatCode="_-* #,##0.00\ &quot;DM&quot;_-;\-* #,##0.00\ &quot;DM&quot;_-;_-* &quot;-&quot;??\ &quot;DM&quot;_-;_-@_-"/>
    <numFmt numFmtId="303" formatCode="&quot;\&quot;#,##0.00;[Red]&quot;\&quot;&quot;\&quot;\-#,##0.00"/>
    <numFmt numFmtId="304" formatCode="&quot;\&quot;#,##0;[Red]&quot;\&quot;&quot;\&quot;&quot;\&quot;&quot;\&quot;&quot;\&quot;&quot;\&quot;&quot;\&quot;&quot;\&quot;&quot;\&quot;&quot;\&quot;&quot;\&quot;&quot;\&quot;&quot;\&quot;&quot;\&quot;&quot;\&quot;&quot;\&quot;&quot;\&quot;\-#,##0"/>
    <numFmt numFmtId="305" formatCode="_ &quot;\&quot;* #,##0.00_ ;_ &quot;\&quot;* &quot;\&quot;&quot;\&quot;&quot;\&quot;&quot;\&quot;&quot;\&quot;&quot;\&quot;\-#,##0.00_ ;_ &quot;\&quot;* &quot;-&quot;??_ ;_ @_ "/>
    <numFmt numFmtId="306" formatCode="00"/>
    <numFmt numFmtId="307" formatCode="_-* #,##0.00_ _F_-;\-* #,##0.00_ _F_-;_-* &quot;-&quot;??_ _F_-;_-@_-"/>
    <numFmt numFmtId="308" formatCode="_(* #,##0.00_);_(* \(#,##0.00\);_(* &quot;-&quot;_);_(@_)"/>
    <numFmt numFmtId="309" formatCode="_(* #,##0.000_);_(* \(#,##0.000\);_(* &quot;-&quot;???_);_(@_)"/>
  </numFmts>
  <fonts count="244">
    <font>
      <sz val="8.25"/>
      <name val="Microsoft Sans Serif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206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FF0000"/>
      <name val="Times New Roman"/>
      <family val="1"/>
    </font>
    <font>
      <sz val="10"/>
      <name val="Times New Roman"/>
      <family val="1"/>
    </font>
    <font>
      <sz val="12"/>
      <name val="VNI-Times"/>
    </font>
    <font>
      <sz val="12"/>
      <name val=".VnTime"/>
      <family val="2"/>
    </font>
    <font>
      <sz val="11"/>
      <name val="VNI-Times"/>
      <family val="2"/>
    </font>
    <font>
      <b/>
      <sz val="10"/>
      <name val="SVNtimes new roman"/>
      <family val="2"/>
    </font>
    <font>
      <sz val="8"/>
      <name val="Arial"/>
      <family val="2"/>
    </font>
    <font>
      <sz val="9"/>
      <name val="ﾀﾞｯﾁ"/>
      <family val="3"/>
      <charset val="128"/>
    </font>
    <font>
      <sz val="10"/>
      <name val=".VnTime"/>
      <family val="2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AngsanaUPC"/>
      <family val="1"/>
    </font>
    <font>
      <sz val="11"/>
      <name val="?? ?????"/>
      <family val="3"/>
      <charset val="128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4"/>
      <name val="??"/>
      <family val="3"/>
      <charset val="129"/>
    </font>
    <font>
      <sz val="10"/>
      <name val="VNI-Times"/>
    </font>
    <font>
      <sz val="10"/>
      <name val="MS Sans Serif"/>
      <family val="2"/>
    </font>
    <font>
      <sz val="10"/>
      <name val="Helv"/>
      <family val="2"/>
    </font>
    <font>
      <sz val="13"/>
      <name val=".VnTime"/>
      <family val="2"/>
    </font>
    <font>
      <sz val="10"/>
      <name val="vni-times"/>
      <family val="2"/>
    </font>
    <font>
      <sz val="10"/>
      <name val="굴림체"/>
      <family val="3"/>
      <charset val="129"/>
    </font>
    <font>
      <sz val="12"/>
      <name val="???"/>
    </font>
    <font>
      <sz val="11"/>
      <name val="‚l‚r ‚oƒSƒVƒbƒN"/>
      <family val="3"/>
      <charset val="128"/>
    </font>
    <font>
      <sz val="12"/>
      <name val="???"/>
      <family val="1"/>
      <charset val="129"/>
    </font>
    <font>
      <sz val="11"/>
      <name val="–¾’©"/>
      <family val="1"/>
      <charset val="128"/>
    </font>
    <font>
      <sz val="11"/>
      <name val="¾©"/>
      <family val="1"/>
      <charset val="128"/>
    </font>
    <font>
      <sz val="14"/>
      <name val="VnTime"/>
      <family val="2"/>
    </font>
    <font>
      <sz val="11"/>
      <name val="돋움"/>
      <family val="3"/>
      <charset val="129"/>
    </font>
    <font>
      <sz val="12"/>
      <color indexed="10"/>
      <name val="VN-NTime"/>
    </font>
    <font>
      <b/>
      <u/>
      <sz val="14"/>
      <color indexed="8"/>
      <name val=".VnBook-AntiquaH"/>
      <family val="2"/>
    </font>
    <font>
      <sz val="11"/>
      <name val=".VnTime"/>
      <family val="2"/>
    </font>
    <font>
      <sz val="12"/>
      <name val="???"/>
      <family val="3"/>
    </font>
    <font>
      <sz val="12"/>
      <name val="바탕체"/>
      <family val="3"/>
    </font>
    <font>
      <sz val="12"/>
      <color indexed="8"/>
      <name val="¹ÙÅÁÃ¼"/>
      <family val="1"/>
      <charset val="129"/>
    </font>
    <font>
      <i/>
      <sz val="12"/>
      <color indexed="8"/>
      <name val=".VnBook-AntiquaH"/>
      <family val="2"/>
    </font>
    <font>
      <sz val="11"/>
      <color indexed="8"/>
      <name val="Calibri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4"/>
      <name val=".VnTimeH"/>
      <family val="2"/>
    </font>
    <font>
      <sz val="11"/>
      <color indexed="9"/>
      <name val="Calibri"/>
      <family val="2"/>
    </font>
    <font>
      <sz val="14"/>
      <name val="AngsanaUPC"/>
      <family val="1"/>
    </font>
    <font>
      <sz val="14"/>
      <name val=".VnTime"/>
      <family val="2"/>
    </font>
    <font>
      <sz val="12"/>
      <color indexed="9"/>
      <name val="VNI-Times"/>
      <family val="2"/>
    </font>
    <font>
      <sz val="12"/>
      <name val="¹UAAA¼"/>
      <family val="3"/>
      <charset val="129"/>
    </font>
    <font>
      <sz val="10"/>
      <name val="±¼¸²A¼"/>
      <family val="3"/>
      <charset val="129"/>
    </font>
    <font>
      <sz val="12"/>
      <name val="¹ÙÅÁÃ¼"/>
      <charset val="129"/>
    </font>
    <font>
      <sz val="9"/>
      <name val="ＭＳ ゴシック"/>
      <family val="3"/>
      <charset val="128"/>
    </font>
    <font>
      <sz val="8"/>
      <name val="Times New Roman"/>
      <family val="1"/>
    </font>
    <font>
      <sz val="11"/>
      <name val="Arial"/>
      <family val="2"/>
    </font>
    <font>
      <sz val="11"/>
      <color indexed="20"/>
      <name val="Calibri"/>
      <family val="2"/>
    </font>
    <font>
      <b/>
      <i/>
      <sz val="14"/>
      <name val="VNTime"/>
      <family val="2"/>
    </font>
    <font>
      <sz val="12"/>
      <name val="Tms Rmn"/>
    </font>
    <font>
      <b/>
      <sz val="10"/>
      <name val=".VnTime"/>
      <family val="2"/>
    </font>
    <font>
      <sz val="12"/>
      <name val="System"/>
      <family val="1"/>
      <charset val="129"/>
    </font>
    <font>
      <sz val="11"/>
      <name val="µ¸¿ò"/>
      <charset val="129"/>
    </font>
    <font>
      <sz val="10"/>
      <color indexed="8"/>
      <name val="Arial"/>
      <family val="2"/>
    </font>
    <font>
      <sz val="10"/>
      <name val="Helv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8"/>
      <color indexed="12"/>
      <name val="Arial"/>
      <family val="2"/>
    </font>
    <font>
      <sz val="8"/>
      <color indexed="8"/>
      <name val="Arial"/>
      <family val="2"/>
    </font>
    <font>
      <sz val="8"/>
      <name val="SVNtimes new roman"/>
      <family val="2"/>
    </font>
    <font>
      <b/>
      <sz val="11"/>
      <color indexed="9"/>
      <name val="Calibri"/>
      <family val="2"/>
    </font>
    <font>
      <sz val="10"/>
      <name val=".VnArial"/>
      <family val="2"/>
    </font>
    <font>
      <sz val="10"/>
      <name val="VNI-Aptima"/>
    </font>
    <font>
      <sz val="11"/>
      <name val="Tms Rmn"/>
    </font>
    <font>
      <sz val="10"/>
      <name val=".VnArial Narrow"/>
      <family val="2"/>
    </font>
    <font>
      <sz val="9"/>
      <name val="Geneva"/>
    </font>
    <font>
      <sz val="10"/>
      <name val="Geneva"/>
      <family val="2"/>
    </font>
    <font>
      <sz val="8.25"/>
      <name val="Microsoft Sans Serif"/>
      <family val="2"/>
    </font>
    <font>
      <sz val="10"/>
      <name val=".VnAvant"/>
      <family val="2"/>
    </font>
    <font>
      <sz val="9"/>
      <name val="Geneva"/>
      <family val="2"/>
    </font>
    <font>
      <sz val="11"/>
      <name val=".VnArial Narrow"/>
      <family val="2"/>
    </font>
    <font>
      <sz val="10"/>
      <name val="Arial"/>
      <family val="2"/>
      <charset val="163"/>
    </font>
    <font>
      <sz val="8.25"/>
      <name val="Microsoft Sans Serif"/>
      <family val="2"/>
      <charset val="163"/>
    </font>
    <font>
      <sz val="10"/>
      <name val="Geneva"/>
    </font>
    <font>
      <sz val="11"/>
      <color indexed="8"/>
      <name val="Calibri"/>
      <family val="2"/>
      <charset val="163"/>
    </font>
    <font>
      <sz val="11"/>
      <color indexed="8"/>
      <name val=".VnTime"/>
      <family val="2"/>
    </font>
    <font>
      <b/>
      <sz val="12"/>
      <name val="VNTime"/>
      <family val="2"/>
    </font>
    <font>
      <sz val="10"/>
      <name val="MS Serif"/>
      <family val="1"/>
    </font>
    <font>
      <sz val="10"/>
      <name val="Courier"/>
      <family val="3"/>
    </font>
    <font>
      <b/>
      <sz val="10"/>
      <name val="VNI-Helve-Condense"/>
    </font>
    <font>
      <sz val="11"/>
      <name val="VNcentury Gothic"/>
    </font>
    <font>
      <b/>
      <sz val="15"/>
      <name val="VNcentury Gothic"/>
    </font>
    <font>
      <sz val="12"/>
      <name val="SVNtimes new roman"/>
      <family val="2"/>
    </font>
    <font>
      <sz val="12"/>
      <name val="Segoe UI"/>
      <family val="2"/>
    </font>
    <font>
      <sz val="12"/>
      <name val=".VnArial Narrow"/>
      <family val="2"/>
    </font>
    <font>
      <sz val="10"/>
      <name val="SVNtimes new roman"/>
      <family val="2"/>
    </font>
    <font>
      <b/>
      <sz val="12"/>
      <name val="VNTimeH"/>
      <family val="2"/>
    </font>
    <font>
      <sz val="10"/>
      <name val="Arial CE"/>
      <charset val="238"/>
    </font>
    <font>
      <sz val="10"/>
      <color indexed="16"/>
      <name val="MS Serif"/>
      <family val="1"/>
    </font>
    <font>
      <sz val="9"/>
      <name val="Times New Roman"/>
      <family val="1"/>
    </font>
    <font>
      <i/>
      <sz val="11"/>
      <color indexed="23"/>
      <name val="Calibri"/>
      <family val="2"/>
    </font>
    <font>
      <sz val="12"/>
      <name val="VNTime"/>
      <family val="2"/>
    </font>
    <font>
      <sz val="11"/>
      <color indexed="17"/>
      <name val="Calibri"/>
      <family val="2"/>
    </font>
    <font>
      <b/>
      <sz val="11"/>
      <name val="Times New Roman"/>
      <family val="1"/>
    </font>
    <font>
      <b/>
      <sz val="12"/>
      <name val=".VnBook-AntiquaH"/>
      <family val="2"/>
    </font>
    <font>
      <b/>
      <sz val="12"/>
      <color indexed="9"/>
      <name val="Tms Rmn"/>
    </font>
    <font>
      <b/>
      <sz val="10"/>
      <name val=".Vn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62"/>
      <name val="VNI-Times"/>
      <family val="2"/>
    </font>
    <font>
      <b/>
      <sz val="13"/>
      <color indexed="62"/>
      <name val="Calibri"/>
      <family val="2"/>
    </font>
    <font>
      <b/>
      <sz val="13"/>
      <color indexed="62"/>
      <name val="VNI-Times"/>
      <family val="2"/>
    </font>
    <font>
      <b/>
      <sz val="11"/>
      <color indexed="56"/>
      <name val="Calibri"/>
      <family val="2"/>
    </font>
    <font>
      <b/>
      <sz val="11"/>
      <color indexed="62"/>
      <name val="VNI-Times"/>
      <family val="2"/>
    </font>
    <font>
      <b/>
      <sz val="8"/>
      <name val="MS Sans Serif"/>
      <family val="2"/>
    </font>
    <font>
      <b/>
      <sz val="14"/>
      <name val=".VnTimeH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2"/>
      <name val="뼻뮝"/>
      <family val="1"/>
      <charset val="129"/>
    </font>
    <font>
      <sz val="12"/>
      <name val="±¼¸²Ã¼"/>
      <family val="3"/>
      <charset val="129"/>
    </font>
    <font>
      <sz val="10"/>
      <name val="?? ??"/>
      <family val="1"/>
      <charset val="136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62"/>
      <name val="VNI-Times"/>
      <family val="2"/>
    </font>
    <font>
      <u/>
      <sz val="10"/>
      <color indexed="12"/>
      <name val=".VnTime"/>
      <family val="2"/>
    </font>
    <font>
      <u/>
      <sz val="12"/>
      <color indexed="12"/>
      <name val=".VnTime"/>
      <family val="2"/>
    </font>
    <font>
      <u/>
      <sz val="12"/>
      <color indexed="12"/>
      <name val="Arial"/>
      <family val="2"/>
    </font>
    <font>
      <b/>
      <sz val="14"/>
      <name val=".VnArialH"/>
      <family val="2"/>
    </font>
    <font>
      <sz val="11"/>
      <color indexed="52"/>
      <name val="Calibri"/>
      <family val="2"/>
    </font>
    <font>
      <b/>
      <sz val="11"/>
      <name val="Helv"/>
      <family val="2"/>
    </font>
    <font>
      <sz val="12"/>
      <name val="Arial"/>
      <family val="2"/>
    </font>
    <font>
      <sz val="9"/>
      <name val="VNI-Helve-Condense"/>
    </font>
    <font>
      <sz val="11"/>
      <color indexed="60"/>
      <name val="Calibri"/>
      <family val="2"/>
    </font>
    <font>
      <sz val="7"/>
      <name val="Small Fonts"/>
      <family val="2"/>
    </font>
    <font>
      <b/>
      <sz val="12"/>
      <name val="VN-NTime"/>
    </font>
    <font>
      <b/>
      <i/>
      <sz val="16"/>
      <name val="Helv"/>
    </font>
    <font>
      <sz val="12"/>
      <name val=".VnArial"/>
      <family val="2"/>
    </font>
    <font>
      <sz val="11"/>
      <color theme="1"/>
      <name val="Calibri"/>
      <family val="2"/>
    </font>
    <font>
      <sz val="12"/>
      <name val="Times New Roman"/>
      <family val="1"/>
      <charset val="163"/>
    </font>
    <font>
      <sz val="11"/>
      <color theme="1"/>
      <name val="Calibri"/>
      <family val="2"/>
      <charset val="163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2"/>
    </font>
    <font>
      <sz val="11"/>
      <color theme="1"/>
      <name val=".VnTime"/>
      <family val="2"/>
    </font>
    <font>
      <sz val="11"/>
      <name val="VNI-Aptima"/>
    </font>
    <font>
      <b/>
      <sz val="11"/>
      <name val="Arial"/>
      <family val="2"/>
    </font>
    <font>
      <b/>
      <sz val="11"/>
      <color indexed="63"/>
      <name val="Calibri"/>
      <family val="2"/>
    </font>
    <font>
      <sz val="12"/>
      <name val="Helv"/>
    </font>
    <font>
      <b/>
      <sz val="10"/>
      <name val="MS Sans Serif"/>
      <family val="2"/>
    </font>
    <font>
      <sz val="8"/>
      <name val="Wingdings"/>
      <charset val="2"/>
    </font>
    <font>
      <sz val="8"/>
      <color indexed="16"/>
      <name val="Century Schoolbook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i/>
      <sz val="10"/>
      <name val="Times New Roman"/>
      <family val="1"/>
    </font>
    <font>
      <sz val="11"/>
      <name val="3C_Times_T"/>
    </font>
    <font>
      <u/>
      <sz val="7.5"/>
      <color indexed="12"/>
      <name val="Arial"/>
      <family val="2"/>
    </font>
    <font>
      <sz val="8"/>
      <name val="MS Sans Serif"/>
      <family val="2"/>
    </font>
    <font>
      <sz val="8"/>
      <name val="Tms Rmn"/>
    </font>
    <font>
      <sz val="10"/>
      <name val="VNbook-Antiqua"/>
    </font>
    <font>
      <sz val="11"/>
      <color indexed="32"/>
      <name val="VNI-Times"/>
    </font>
    <font>
      <b/>
      <sz val="8"/>
      <color indexed="8"/>
      <name val="Helv"/>
      <family val="2"/>
    </font>
    <font>
      <sz val="10"/>
      <name val="Symbol"/>
      <family val="1"/>
      <charset val="2"/>
    </font>
    <font>
      <sz val="13"/>
      <name val=".VnArial"/>
      <family val="2"/>
    </font>
    <font>
      <b/>
      <sz val="10"/>
      <name val="VNI-Univer"/>
    </font>
    <font>
      <sz val="11"/>
      <name val="VNI-Times"/>
    </font>
    <font>
      <sz val="8"/>
      <name val=".VnHelvetIns"/>
      <family val="2"/>
    </font>
    <font>
      <b/>
      <sz val="13"/>
      <color indexed="8"/>
      <name val=".VnTimeH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6"/>
      <name val=".VnBlackH"/>
      <family val="2"/>
    </font>
    <font>
      <sz val="9"/>
      <name val=".VnArialH"/>
      <family val="2"/>
    </font>
    <font>
      <b/>
      <sz val="10"/>
      <name val=".VnArialH"/>
      <family val="2"/>
    </font>
    <font>
      <b/>
      <sz val="11"/>
      <color indexed="8"/>
      <name val="Calibri"/>
      <family val="2"/>
    </font>
    <font>
      <b/>
      <sz val="12"/>
      <color indexed="8"/>
      <name val="VNI-Times"/>
      <family val="2"/>
    </font>
    <font>
      <sz val="10"/>
      <name val="VNtimes new roman"/>
      <family val="1"/>
    </font>
    <font>
      <sz val="10"/>
      <color indexed="8"/>
      <name val="MS Sans Serif"/>
      <family val="2"/>
    </font>
    <font>
      <sz val="8"/>
      <name val=".VnTime"/>
      <family val="2"/>
    </font>
    <font>
      <b/>
      <sz val="8"/>
      <name val="VN Helvetica"/>
    </font>
    <font>
      <b/>
      <sz val="12"/>
      <name val=".VnTime"/>
      <family val="2"/>
    </font>
    <font>
      <b/>
      <sz val="10"/>
      <name val="VN AvantGBook"/>
    </font>
    <font>
      <b/>
      <sz val="10"/>
      <name val="VN Helvetica"/>
    </font>
    <font>
      <b/>
      <sz val="16"/>
      <name val=".VnTime"/>
      <family val="2"/>
    </font>
    <font>
      <sz val="9"/>
      <name val=".VnTime"/>
      <family val="2"/>
    </font>
    <font>
      <sz val="8"/>
      <name val="VN Helvetica"/>
    </font>
    <font>
      <sz val="11"/>
      <color indexed="10"/>
      <name val="Calibri"/>
      <family val="2"/>
    </font>
    <font>
      <sz val="11"/>
      <name val="ＭＳ 明朝"/>
      <family val="1"/>
      <charset val="128"/>
    </font>
    <font>
      <b/>
      <sz val="14"/>
      <color indexed="17"/>
      <name val=".VnAvantH"/>
      <family val="2"/>
    </font>
    <font>
      <b/>
      <i/>
      <sz val="12"/>
      <name val=".VnTime"/>
      <family val="2"/>
    </font>
    <font>
      <sz val="14"/>
      <name val=".VnArial"/>
      <family val="2"/>
    </font>
    <font>
      <sz val="16"/>
      <name val="AngsanaUPC"/>
      <family val="3"/>
    </font>
    <font>
      <sz val="12"/>
      <name val="นูลมรผ"/>
      <family val="1"/>
    </font>
    <font>
      <sz val="10"/>
      <name val=" "/>
      <family val="1"/>
      <charset val="136"/>
    </font>
    <font>
      <sz val="14"/>
      <name val="뼻뮝"/>
      <family val="3"/>
    </font>
    <font>
      <sz val="12"/>
      <color indexed="8"/>
      <name val="바탕체"/>
      <family val="3"/>
    </font>
    <font>
      <sz val="12"/>
      <name val="뼻뮝"/>
      <family val="3"/>
    </font>
    <font>
      <sz val="10"/>
      <name val="VNI-Times"/>
      <family val="1"/>
    </font>
    <font>
      <sz val="12"/>
      <name val="돋움체"/>
      <family val="3"/>
      <charset val="129"/>
    </font>
    <font>
      <sz val="10"/>
      <name val="돋움체"/>
      <family val="3"/>
      <charset val="129"/>
    </font>
    <font>
      <sz val="11"/>
      <name val="ＭＳ Ｐゴシック"/>
      <family val="3"/>
      <charset val="128"/>
    </font>
    <font>
      <sz val="9"/>
      <name val="Arial"/>
      <family val="2"/>
    </font>
    <font>
      <sz val="10"/>
      <name val="明朝"/>
      <family val="1"/>
      <charset val="128"/>
    </font>
    <font>
      <b/>
      <sz val="10.5"/>
      <color theme="1"/>
      <name val="Times New Roman"/>
      <family val="1"/>
    </font>
    <font>
      <sz val="11"/>
      <color theme="1"/>
      <name val="Times New Roman"/>
      <family val="1"/>
    </font>
    <font>
      <b/>
      <sz val="11.5"/>
      <name val="Times New Roman"/>
      <family val="1"/>
    </font>
    <font>
      <i/>
      <sz val="12"/>
      <name val="Times New Roman"/>
      <family val="1"/>
    </font>
    <font>
      <sz val="12"/>
      <color theme="0"/>
      <name val="Times New Roman"/>
      <family val="1"/>
    </font>
    <font>
      <b/>
      <sz val="13"/>
      <color rgb="FF000000"/>
      <name val="Times New Roman"/>
      <family val="1"/>
    </font>
    <font>
      <sz val="13"/>
      <color rgb="FF000000"/>
      <name val="Times New Roman"/>
      <family val="1"/>
    </font>
    <font>
      <b/>
      <sz val="18"/>
      <color theme="1"/>
      <name val="Times New Roman"/>
      <family val="1"/>
    </font>
    <font>
      <b/>
      <sz val="13"/>
      <color theme="1"/>
      <name val="Times New Roman"/>
      <family val="1"/>
    </font>
    <font>
      <i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2"/>
      <color rgb="FF002060"/>
      <name val="Times New Roman"/>
      <family val="1"/>
    </font>
    <font>
      <sz val="13"/>
      <color rgb="FFFF0000"/>
      <name val="Times New Roman"/>
      <family val="1"/>
    </font>
    <font>
      <sz val="13"/>
      <color rgb="FF000000"/>
      <name val="Times New Roman"/>
      <family val="1"/>
      <charset val="163"/>
    </font>
    <font>
      <b/>
      <sz val="14"/>
      <name val="Times New Roman"/>
      <family val="1"/>
    </font>
    <font>
      <sz val="14"/>
      <name val="Microsoft Sans Serif"/>
      <family val="2"/>
    </font>
    <font>
      <sz val="14"/>
      <name val="Times New Roman"/>
      <family val="1"/>
    </font>
    <font>
      <b/>
      <sz val="13"/>
      <name val="Times New Roman"/>
      <family val="1"/>
    </font>
    <font>
      <sz val="11"/>
      <name val="Calibri"/>
      <family val="2"/>
      <scheme val="minor"/>
    </font>
    <font>
      <sz val="13"/>
      <name val="Times New Roman"/>
      <family val="1"/>
    </font>
    <font>
      <b/>
      <sz val="12"/>
      <name val="Times New Roman"/>
      <family val="1"/>
      <charset val="163"/>
    </font>
    <font>
      <b/>
      <sz val="13"/>
      <name val="Times New Roman"/>
      <family val="1"/>
      <charset val="163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8"/>
      <color rgb="FF0000FF"/>
      <name val="Arial"/>
      <family val="2"/>
    </font>
    <font>
      <sz val="18"/>
      <name val="Arial"/>
      <family val="2"/>
    </font>
    <font>
      <b/>
      <sz val="13"/>
      <color indexed="8"/>
      <name val="Arial"/>
      <family val="2"/>
    </font>
    <font>
      <sz val="13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FA"/>
      <name val="Arial"/>
      <family val="2"/>
    </font>
    <font>
      <b/>
      <sz val="12"/>
      <color rgb="FFFF0000"/>
      <name val="Times New Roman"/>
      <family val="1"/>
      <charset val="163"/>
    </font>
    <font>
      <b/>
      <sz val="8.25"/>
      <color rgb="FFFF0000"/>
      <name val="Microsoft Sans Serif"/>
      <family val="2"/>
      <charset val="163"/>
    </font>
  </fonts>
  <fills count="6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solid">
        <fgColor indexed="12"/>
      </patternFill>
    </fill>
    <fill>
      <patternFill patternType="solid">
        <fgColor indexed="26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gray125">
        <fgColor indexed="1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rgb="FFD6E3BC"/>
        <bgColor rgb="FFD6E3BC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auto="1"/>
      </right>
      <top/>
      <bottom style="hair">
        <color auto="1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13"/>
      </left>
      <right style="hair">
        <color indexed="13"/>
      </right>
      <top style="hair">
        <color indexed="13"/>
      </top>
      <bottom style="hair">
        <color indexed="1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829">
    <xf numFmtId="0" fontId="0" fillId="0" borderId="0">
      <protection locked="0"/>
    </xf>
    <xf numFmtId="168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169" fontId="11" fillId="0" borderId="8">
      <alignment horizontal="center"/>
      <protection hidden="1"/>
    </xf>
    <xf numFmtId="169" fontId="11" fillId="0" borderId="8">
      <alignment horizontal="center"/>
      <protection hidden="1"/>
    </xf>
    <xf numFmtId="3" fontId="12" fillId="4" borderId="9">
      <alignment horizontal="center"/>
    </xf>
    <xf numFmtId="38" fontId="13" fillId="0" borderId="0" applyFont="0" applyFill="0" applyBorder="0" applyAlignment="0" applyProtection="0"/>
    <xf numFmtId="0" fontId="14" fillId="0" borderId="0"/>
    <xf numFmtId="0" fontId="15" fillId="0" borderId="0"/>
    <xf numFmtId="170" fontId="16" fillId="0" borderId="0" applyFont="0" applyFill="0" applyBorder="0" applyAlignment="0" applyProtection="0"/>
    <xf numFmtId="0" fontId="17" fillId="0" borderId="0" applyFont="0" applyFill="0" applyBorder="0" applyAlignment="0" applyProtection="0"/>
    <xf numFmtId="171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8" fillId="0" borderId="8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2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21" fillId="0" borderId="0"/>
    <xf numFmtId="40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0" fontId="16" fillId="0" borderId="0"/>
    <xf numFmtId="42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5" fontId="9" fillId="0" borderId="0" applyFont="0" applyFill="0" applyBorder="0" applyAlignment="0" applyProtection="0"/>
    <xf numFmtId="42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0" fontId="25" fillId="0" borderId="0"/>
    <xf numFmtId="179" fontId="23" fillId="0" borderId="0" applyFont="0" applyFill="0" applyBorder="0" applyAlignment="0" applyProtection="0"/>
    <xf numFmtId="180" fontId="26" fillId="0" borderId="0" applyFont="0" applyFill="0" applyBorder="0" applyAlignment="0" applyProtection="0"/>
    <xf numFmtId="42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80" fontId="26" fillId="0" borderId="0" applyFont="0" applyFill="0" applyBorder="0" applyAlignment="0" applyProtection="0"/>
    <xf numFmtId="0" fontId="25" fillId="0" borderId="0"/>
    <xf numFmtId="0" fontId="25" fillId="0" borderId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2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/>
    <xf numFmtId="176" fontId="23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8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87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8" fillId="0" borderId="0" applyFont="0" applyFill="0" applyBorder="0" applyAlignment="0" applyProtection="0"/>
    <xf numFmtId="188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73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89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87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88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73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89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6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2" fontId="27" fillId="0" borderId="0" applyFont="0" applyFill="0" applyBorder="0" applyAlignment="0" applyProtection="0"/>
    <xf numFmtId="0" fontId="28" fillId="0" borderId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5" fillId="0" borderId="0"/>
    <xf numFmtId="187" fontId="23" fillId="0" borderId="0" applyFont="0" applyFill="0" applyBorder="0" applyAlignment="0" applyProtection="0"/>
    <xf numFmtId="180" fontId="26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2" fontId="23" fillId="0" borderId="0" applyFont="0" applyFill="0" applyBorder="0" applyAlignment="0" applyProtection="0"/>
    <xf numFmtId="165" fontId="8" fillId="0" borderId="0" applyFont="0" applyFill="0" applyBorder="0" applyAlignment="0" applyProtection="0"/>
    <xf numFmtId="188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73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89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/>
    <xf numFmtId="0" fontId="25" fillId="0" borderId="0"/>
    <xf numFmtId="42" fontId="23" fillId="0" borderId="0" applyFont="0" applyFill="0" applyBorder="0" applyAlignment="0" applyProtection="0"/>
    <xf numFmtId="0" fontId="25" fillId="0" borderId="0"/>
    <xf numFmtId="0" fontId="14" fillId="0" borderId="0" applyNumberFormat="0" applyFill="0" applyBorder="0" applyAlignment="0" applyProtection="0"/>
    <xf numFmtId="193" fontId="29" fillId="0" borderId="0" applyFont="0" applyFill="0" applyBorder="0" applyAlignment="0" applyProtection="0"/>
    <xf numFmtId="194" fontId="26" fillId="0" borderId="0" applyFont="0" applyFill="0" applyBorder="0" applyAlignment="0" applyProtection="0"/>
    <xf numFmtId="195" fontId="20" fillId="0" borderId="0" applyFont="0" applyFill="0" applyBorder="0" applyAlignment="0" applyProtection="0"/>
    <xf numFmtId="175" fontId="14" fillId="0" borderId="0" applyFont="0" applyFill="0" applyBorder="0" applyAlignment="0" applyProtection="0"/>
    <xf numFmtId="194" fontId="26" fillId="0" borderId="0" applyFont="0" applyFill="0" applyBorder="0" applyAlignment="0" applyProtection="0"/>
    <xf numFmtId="196" fontId="20" fillId="0" borderId="0" applyFont="0" applyFill="0" applyBorder="0" applyAlignment="0" applyProtection="0"/>
    <xf numFmtId="175" fontId="14" fillId="0" borderId="0" applyFont="0" applyFill="0" applyBorder="0" applyAlignment="0" applyProtection="0"/>
    <xf numFmtId="197" fontId="30" fillId="0" borderId="0" applyFont="0" applyFill="0" applyBorder="0" applyAlignment="0" applyProtection="0"/>
    <xf numFmtId="198" fontId="30" fillId="0" borderId="0" applyFont="0" applyFill="0" applyBorder="0" applyAlignment="0" applyProtection="0"/>
    <xf numFmtId="173" fontId="26" fillId="0" borderId="0" applyFont="0" applyFill="0" applyBorder="0" applyAlignment="0" applyProtection="0"/>
    <xf numFmtId="198" fontId="31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3" fillId="0" borderId="0"/>
    <xf numFmtId="1" fontId="34" fillId="0" borderId="3" applyBorder="0" applyAlignment="0">
      <alignment horizontal="center"/>
    </xf>
    <xf numFmtId="0" fontId="35" fillId="0" borderId="0"/>
    <xf numFmtId="2" fontId="36" fillId="5" borderId="10">
      <alignment horizontal="center"/>
    </xf>
    <xf numFmtId="2" fontId="36" fillId="5" borderId="10">
      <alignment horizontal="center"/>
    </xf>
    <xf numFmtId="193" fontId="29" fillId="0" borderId="0" applyFont="0" applyFill="0" applyBorder="0" applyAlignment="0" applyProtection="0"/>
    <xf numFmtId="0" fontId="37" fillId="6" borderId="0"/>
    <xf numFmtId="0" fontId="38" fillId="6" borderId="0"/>
    <xf numFmtId="0" fontId="37" fillId="7" borderId="0"/>
    <xf numFmtId="0" fontId="37" fillId="6" borderId="0"/>
    <xf numFmtId="0" fontId="37" fillId="6" borderId="0"/>
    <xf numFmtId="0" fontId="37" fillId="7" borderId="0"/>
    <xf numFmtId="0" fontId="38" fillId="6" borderId="0"/>
    <xf numFmtId="0" fontId="38" fillId="6" borderId="0"/>
    <xf numFmtId="0" fontId="37" fillId="6" borderId="0"/>
    <xf numFmtId="0" fontId="38" fillId="6" borderId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9" fillId="0" borderId="5" applyFont="0" applyFill="0" applyAlignment="0"/>
    <xf numFmtId="9" fontId="41" fillId="0" borderId="0" applyBorder="0" applyAlignment="0" applyProtection="0"/>
    <xf numFmtId="0" fontId="42" fillId="6" borderId="0"/>
    <xf numFmtId="0" fontId="42" fillId="6" borderId="0"/>
    <xf numFmtId="0" fontId="38" fillId="6" borderId="0"/>
    <xf numFmtId="0" fontId="42" fillId="7" borderId="0"/>
    <xf numFmtId="0" fontId="42" fillId="6" borderId="0"/>
    <xf numFmtId="0" fontId="42" fillId="6" borderId="0"/>
    <xf numFmtId="0" fontId="42" fillId="7" borderId="0"/>
    <xf numFmtId="0" fontId="38" fillId="6" borderId="0"/>
    <xf numFmtId="0" fontId="38" fillId="6" borderId="0"/>
    <xf numFmtId="0" fontId="42" fillId="6" borderId="0"/>
    <xf numFmtId="0" fontId="38" fillId="6" borderId="0"/>
    <xf numFmtId="0" fontId="9" fillId="0" borderId="0"/>
    <xf numFmtId="0" fontId="9" fillId="0" borderId="0"/>
    <xf numFmtId="0" fontId="43" fillId="8" borderId="0" applyNumberFormat="0" applyBorder="0" applyAlignment="0" applyProtection="0"/>
    <xf numFmtId="0" fontId="1" fillId="8" borderId="0" applyNumberFormat="0" applyBorder="0" applyAlignment="0" applyProtection="0"/>
    <xf numFmtId="0" fontId="43" fillId="9" borderId="0" applyNumberFormat="0" applyBorder="0" applyAlignment="0" applyProtection="0"/>
    <xf numFmtId="0" fontId="1" fillId="9" borderId="0" applyNumberFormat="0" applyBorder="0" applyAlignment="0" applyProtection="0"/>
    <xf numFmtId="0" fontId="43" fillId="10" borderId="0" applyNumberFormat="0" applyBorder="0" applyAlignment="0" applyProtection="0"/>
    <xf numFmtId="0" fontId="1" fillId="10" borderId="0" applyNumberFormat="0" applyBorder="0" applyAlignment="0" applyProtection="0"/>
    <xf numFmtId="0" fontId="43" fillId="11" borderId="0" applyNumberFormat="0" applyBorder="0" applyAlignment="0" applyProtection="0"/>
    <xf numFmtId="0" fontId="1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16" fillId="0" borderId="0"/>
    <xf numFmtId="0" fontId="44" fillId="6" borderId="0"/>
    <xf numFmtId="0" fontId="44" fillId="6" borderId="0"/>
    <xf numFmtId="0" fontId="38" fillId="6" borderId="0"/>
    <xf numFmtId="0" fontId="44" fillId="7" borderId="0"/>
    <xf numFmtId="0" fontId="44" fillId="6" borderId="0"/>
    <xf numFmtId="0" fontId="44" fillId="6" borderId="0"/>
    <xf numFmtId="0" fontId="44" fillId="7" borderId="0"/>
    <xf numFmtId="0" fontId="38" fillId="6" borderId="0"/>
    <xf numFmtId="0" fontId="38" fillId="6" borderId="0"/>
    <xf numFmtId="0" fontId="44" fillId="6" borderId="0"/>
    <xf numFmtId="0" fontId="38" fillId="6" borderId="0"/>
    <xf numFmtId="0" fontId="45" fillId="0" borderId="0">
      <alignment wrapText="1"/>
    </xf>
    <xf numFmtId="0" fontId="38" fillId="0" borderId="0">
      <alignment wrapText="1"/>
    </xf>
    <xf numFmtId="0" fontId="45" fillId="0" borderId="0">
      <alignment wrapText="1"/>
    </xf>
    <xf numFmtId="0" fontId="38" fillId="0" borderId="0">
      <alignment wrapText="1"/>
    </xf>
    <xf numFmtId="0" fontId="38" fillId="0" borderId="0">
      <alignment wrapText="1"/>
    </xf>
    <xf numFmtId="0" fontId="45" fillId="0" borderId="0">
      <alignment wrapText="1"/>
    </xf>
    <xf numFmtId="0" fontId="38" fillId="0" borderId="0">
      <alignment wrapText="1"/>
    </xf>
    <xf numFmtId="0" fontId="43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1" fillId="16" borderId="0" applyNumberFormat="0" applyBorder="0" applyAlignment="0" applyProtection="0"/>
    <xf numFmtId="0" fontId="43" fillId="11" borderId="0" applyNumberFormat="0" applyBorder="0" applyAlignment="0" applyProtection="0"/>
    <xf numFmtId="0" fontId="43" fillId="14" borderId="0" applyNumberFormat="0" applyBorder="0" applyAlignment="0" applyProtection="0"/>
    <xf numFmtId="0" fontId="43" fillId="17" borderId="0" applyNumberFormat="0" applyBorder="0" applyAlignment="0" applyProtection="0"/>
    <xf numFmtId="199" fontId="46" fillId="0" borderId="2" applyNumberFormat="0" applyFont="0" applyBorder="0" applyAlignment="0">
      <alignment horizontal="center" vertical="center"/>
    </xf>
    <xf numFmtId="0" fontId="14" fillId="0" borderId="0"/>
    <xf numFmtId="0" fontId="14" fillId="0" borderId="0"/>
    <xf numFmtId="0" fontId="14" fillId="0" borderId="0"/>
    <xf numFmtId="0" fontId="47" fillId="18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2" fillId="16" borderId="0" applyNumberFormat="0" applyBorder="0" applyAlignment="0" applyProtection="0"/>
    <xf numFmtId="0" fontId="47" fillId="19" borderId="0" applyNumberFormat="0" applyBorder="0" applyAlignment="0" applyProtection="0"/>
    <xf numFmtId="0" fontId="2" fillId="19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2" fillId="21" borderId="0" applyNumberFormat="0" applyBorder="0" applyAlignment="0" applyProtection="0"/>
    <xf numFmtId="9" fontId="48" fillId="0" borderId="0"/>
    <xf numFmtId="0" fontId="49" fillId="0" borderId="0"/>
    <xf numFmtId="3" fontId="49" fillId="0" borderId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47" fillId="22" borderId="0" applyNumberFormat="0" applyBorder="0" applyAlignment="0" applyProtection="0"/>
    <xf numFmtId="0" fontId="47" fillId="23" borderId="0" applyNumberFormat="0" applyBorder="0" applyAlignment="0" applyProtection="0"/>
    <xf numFmtId="0" fontId="47" fillId="24" borderId="0" applyNumberFormat="0" applyBorder="0" applyAlignment="0" applyProtection="0"/>
    <xf numFmtId="0" fontId="47" fillId="19" borderId="0" applyNumberFormat="0" applyBorder="0" applyAlignment="0" applyProtection="0"/>
    <xf numFmtId="0" fontId="47" fillId="20" borderId="0" applyNumberFormat="0" applyBorder="0" applyAlignment="0" applyProtection="0"/>
    <xf numFmtId="0" fontId="47" fillId="25" borderId="0" applyNumberFormat="0" applyBorder="0" applyAlignment="0" applyProtection="0"/>
    <xf numFmtId="0" fontId="50" fillId="23" borderId="0" applyNumberFormat="0" applyBorder="0" applyAlignment="0" applyProtection="0"/>
    <xf numFmtId="200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2" fontId="9" fillId="0" borderId="0" applyFont="0" applyFill="0" applyBorder="0" applyAlignment="0" applyProtection="0"/>
    <xf numFmtId="0" fontId="51" fillId="0" borderId="0" applyFont="0" applyFill="0" applyBorder="0" applyAlignment="0" applyProtection="0"/>
    <xf numFmtId="203" fontId="8" fillId="0" borderId="0" applyFont="0" applyFill="0" applyBorder="0" applyAlignment="0" applyProtection="0"/>
    <xf numFmtId="204" fontId="16" fillId="0" borderId="0" applyFont="0" applyFill="0" applyBorder="0" applyAlignment="0" applyProtection="0"/>
    <xf numFmtId="0" fontId="52" fillId="0" borderId="0" applyFont="0" applyFill="0" applyBorder="0" applyAlignment="0" applyProtection="0"/>
    <xf numFmtId="205" fontId="9" fillId="0" borderId="0" applyFont="0" applyFill="0" applyBorder="0" applyAlignment="0" applyProtection="0"/>
    <xf numFmtId="0" fontId="51" fillId="0" borderId="0" applyFont="0" applyFill="0" applyBorder="0" applyAlignment="0" applyProtection="0"/>
    <xf numFmtId="206" fontId="53" fillId="0" borderId="0" applyFont="0" applyFill="0" applyBorder="0" applyAlignment="0" applyProtection="0"/>
    <xf numFmtId="0" fontId="54" fillId="0" borderId="11" applyFont="0" applyFill="0" applyBorder="0" applyAlignment="0" applyProtection="0">
      <alignment horizontal="center" vertical="center"/>
    </xf>
    <xf numFmtId="0" fontId="55" fillId="0" borderId="0">
      <alignment horizontal="center" wrapText="1"/>
      <protection locked="0"/>
    </xf>
    <xf numFmtId="0" fontId="56" fillId="0" borderId="0" applyFont="0"/>
    <xf numFmtId="173" fontId="53" fillId="0" borderId="0" applyFont="0" applyFill="0" applyBorder="0" applyAlignment="0" applyProtection="0"/>
    <xf numFmtId="0" fontId="52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1" fillId="0" borderId="0" applyFont="0" applyFill="0" applyBorder="0" applyAlignment="0" applyProtection="0"/>
    <xf numFmtId="173" fontId="53" fillId="0" borderId="0" applyFont="0" applyFill="0" applyBorder="0" applyAlignment="0" applyProtection="0"/>
    <xf numFmtId="172" fontId="53" fillId="0" borderId="0" applyFont="0" applyFill="0" applyBorder="0" applyAlignment="0" applyProtection="0"/>
    <xf numFmtId="208" fontId="16" fillId="0" borderId="0" applyFont="0" applyFill="0" applyBorder="0" applyAlignment="0" applyProtection="0"/>
    <xf numFmtId="209" fontId="9" fillId="0" borderId="0" applyFont="0" applyFill="0" applyBorder="0" applyAlignment="0" applyProtection="0"/>
    <xf numFmtId="0" fontId="51" fillId="0" borderId="0" applyFont="0" applyFill="0" applyBorder="0" applyAlignment="0" applyProtection="0"/>
    <xf numFmtId="172" fontId="53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57" fillId="9" borderId="0" applyNumberFormat="0" applyBorder="0" applyAlignment="0" applyProtection="0"/>
    <xf numFmtId="0" fontId="58" fillId="0" borderId="0"/>
    <xf numFmtId="208" fontId="16" fillId="0" borderId="3">
      <alignment wrapText="1"/>
      <protection locked="0"/>
    </xf>
    <xf numFmtId="0" fontId="59" fillId="0" borderId="0" applyNumberFormat="0" applyFill="0" applyBorder="0" applyAlignment="0" applyProtection="0"/>
    <xf numFmtId="0" fontId="14" fillId="0" borderId="3" applyNumberFormat="0" applyFont="0" applyFill="0" applyAlignment="0" applyProtection="0">
      <alignment horizontal="center" vertical="center"/>
    </xf>
    <xf numFmtId="0" fontId="60" fillId="0" borderId="0">
      <alignment horizontal="center"/>
    </xf>
    <xf numFmtId="0" fontId="61" fillId="0" borderId="0"/>
    <xf numFmtId="0" fontId="26" fillId="0" borderId="0"/>
    <xf numFmtId="0" fontId="7" fillId="0" borderId="0"/>
    <xf numFmtId="0" fontId="52" fillId="0" borderId="0"/>
    <xf numFmtId="0" fontId="6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210" fontId="63" fillId="0" borderId="0" applyFill="0" applyBorder="0" applyAlignment="0"/>
    <xf numFmtId="210" fontId="63" fillId="0" borderId="0" applyFill="0" applyBorder="0" applyAlignment="0"/>
    <xf numFmtId="211" fontId="38" fillId="0" borderId="0" applyFill="0" applyBorder="0" applyAlignment="0"/>
    <xf numFmtId="212" fontId="64" fillId="0" borderId="0" applyFill="0" applyBorder="0" applyAlignment="0"/>
    <xf numFmtId="199" fontId="14" fillId="0" borderId="0" applyFill="0" applyBorder="0" applyAlignment="0"/>
    <xf numFmtId="213" fontId="38" fillId="0" borderId="0" applyFill="0" applyBorder="0" applyAlignment="0"/>
    <xf numFmtId="214" fontId="14" fillId="0" borderId="0" applyFill="0" applyBorder="0" applyAlignment="0"/>
    <xf numFmtId="212" fontId="38" fillId="0" borderId="0" applyFill="0" applyBorder="0" applyAlignment="0"/>
    <xf numFmtId="215" fontId="64" fillId="0" borderId="0" applyFill="0" applyBorder="0" applyAlignment="0"/>
    <xf numFmtId="216" fontId="38" fillId="0" borderId="0" applyFill="0" applyBorder="0" applyAlignment="0"/>
    <xf numFmtId="211" fontId="38" fillId="0" borderId="0" applyFill="0" applyBorder="0" applyAlignment="0"/>
    <xf numFmtId="0" fontId="65" fillId="26" borderId="12" applyNumberFormat="0" applyAlignment="0" applyProtection="0"/>
    <xf numFmtId="0" fontId="66" fillId="0" borderId="0"/>
    <xf numFmtId="217" fontId="67" fillId="0" borderId="13" applyBorder="0"/>
    <xf numFmtId="217" fontId="67" fillId="0" borderId="13" applyBorder="0"/>
    <xf numFmtId="217" fontId="68" fillId="0" borderId="5">
      <protection locked="0"/>
    </xf>
    <xf numFmtId="218" fontId="23" fillId="0" borderId="0" applyFont="0" applyFill="0" applyBorder="0" applyAlignment="0" applyProtection="0"/>
    <xf numFmtId="219" fontId="69" fillId="0" borderId="5"/>
    <xf numFmtId="0" fontId="70" fillId="27" borderId="14" applyNumberFormat="0" applyAlignment="0" applyProtection="0"/>
    <xf numFmtId="199" fontId="71" fillId="0" borderId="0" applyFont="0" applyFill="0" applyBorder="0" applyAlignment="0" applyProtection="0"/>
    <xf numFmtId="1" fontId="72" fillId="0" borderId="7" applyBorder="0"/>
    <xf numFmtId="220" fontId="73" fillId="0" borderId="0"/>
    <xf numFmtId="220" fontId="73" fillId="0" borderId="0"/>
    <xf numFmtId="220" fontId="73" fillId="0" borderId="0"/>
    <xf numFmtId="220" fontId="73" fillId="0" borderId="0"/>
    <xf numFmtId="220" fontId="73" fillId="0" borderId="0"/>
    <xf numFmtId="220" fontId="73" fillId="0" borderId="0"/>
    <xf numFmtId="220" fontId="73" fillId="0" borderId="0"/>
    <xf numFmtId="220" fontId="73" fillId="0" borderId="0"/>
    <xf numFmtId="173" fontId="74" fillId="0" borderId="0" applyFont="0" applyFill="0" applyBorder="0" applyAlignment="0" applyProtection="0"/>
    <xf numFmtId="173" fontId="74" fillId="0" borderId="0" applyFont="0" applyFill="0" applyBorder="0" applyAlignment="0" applyProtection="0"/>
    <xf numFmtId="215" fontId="64" fillId="0" borderId="0" applyFont="0" applyFill="0" applyBorder="0" applyAlignment="0" applyProtection="0"/>
    <xf numFmtId="206" fontId="75" fillId="0" borderId="0" applyFont="0" applyFill="0" applyBorder="0" applyAlignment="0" applyProtection="0"/>
    <xf numFmtId="0" fontId="16" fillId="0" borderId="0" applyFont="0" applyFill="0" applyBorder="0" applyAlignment="0" applyProtection="0"/>
    <xf numFmtId="221" fontId="16" fillId="0" borderId="0" applyFont="0" applyFill="0" applyBorder="0" applyAlignment="0" applyProtection="0"/>
    <xf numFmtId="222" fontId="16" fillId="0" borderId="0" applyFont="0" applyFill="0" applyBorder="0" applyAlignment="0" applyProtection="0"/>
    <xf numFmtId="205" fontId="75" fillId="0" borderId="0" applyFont="0" applyFill="0" applyBorder="0" applyAlignment="0" applyProtection="0"/>
    <xf numFmtId="43" fontId="16" fillId="0" borderId="0" applyFont="0" applyFill="0" applyBorder="0" applyAlignment="0" applyProtection="0"/>
    <xf numFmtId="223" fontId="75" fillId="0" borderId="0" applyFont="0" applyFill="0" applyBorder="0" applyAlignment="0" applyProtection="0"/>
    <xf numFmtId="224" fontId="74" fillId="0" borderId="0" applyFont="0" applyFill="0" applyBorder="0" applyAlignment="0" applyProtection="0"/>
    <xf numFmtId="224" fontId="74" fillId="0" borderId="0" applyFont="0" applyFill="0" applyBorder="0" applyAlignment="0" applyProtection="0"/>
    <xf numFmtId="224" fontId="74" fillId="0" borderId="0" applyFont="0" applyFill="0" applyBorder="0" applyAlignment="0" applyProtection="0"/>
    <xf numFmtId="4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165" fontId="74" fillId="0" borderId="0" applyFont="0" applyFill="0" applyBorder="0" applyAlignment="0" applyProtection="0"/>
    <xf numFmtId="43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172" fontId="74" fillId="0" borderId="0" applyFont="0" applyFill="0" applyBorder="0" applyAlignment="0" applyProtection="0"/>
    <xf numFmtId="4" fontId="76" fillId="0" borderId="0" applyFont="0" applyFill="0" applyBorder="0" applyAlignment="0" applyProtection="0"/>
    <xf numFmtId="225" fontId="1" fillId="0" borderId="0" applyFont="0" applyFill="0" applyBorder="0" applyAlignment="0" applyProtection="0"/>
    <xf numFmtId="43" fontId="77" fillId="0" borderId="0" applyNumberFormat="0">
      <protection locked="0"/>
    </xf>
    <xf numFmtId="43" fontId="43" fillId="0" borderId="0" applyFont="0" applyFill="0" applyBorder="0" applyAlignment="0" applyProtection="0"/>
    <xf numFmtId="222" fontId="75" fillId="0" borderId="0" applyFont="0" applyFill="0" applyBorder="0" applyAlignment="0" applyProtection="0"/>
    <xf numFmtId="43" fontId="78" fillId="0" borderId="0" applyFont="0" applyFill="0" applyBorder="0" applyAlignment="0" applyProtection="0"/>
    <xf numFmtId="172" fontId="74" fillId="0" borderId="0" applyFont="0" applyFill="0" applyBorder="0" applyAlignment="0" applyProtection="0"/>
    <xf numFmtId="0" fontId="75" fillId="0" borderId="0" applyFont="0" applyFill="0" applyBorder="0" applyAlignment="0" applyProtection="0"/>
    <xf numFmtId="225" fontId="75" fillId="0" borderId="0" applyFont="0" applyFill="0" applyBorder="0" applyAlignment="0" applyProtection="0"/>
    <xf numFmtId="221" fontId="79" fillId="0" borderId="0" applyFont="0" applyFill="0" applyBorder="0" applyAlignment="0" applyProtection="0"/>
    <xf numFmtId="221" fontId="79" fillId="0" borderId="0" applyFont="0" applyFill="0" applyBorder="0" applyAlignment="0" applyProtection="0"/>
    <xf numFmtId="221" fontId="79" fillId="0" borderId="0" applyFont="0" applyFill="0" applyBorder="0" applyAlignment="0" applyProtection="0"/>
    <xf numFmtId="226" fontId="16" fillId="0" borderId="0" applyFill="0" applyBorder="0" applyAlignment="0" applyProtection="0"/>
    <xf numFmtId="226" fontId="16" fillId="0" borderId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0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1" fillId="0" borderId="0" applyFont="0" applyFill="0" applyBorder="0" applyAlignment="0" applyProtection="0"/>
    <xf numFmtId="225" fontId="43" fillId="0" borderId="0" applyFont="0" applyFill="0" applyBorder="0" applyAlignment="0" applyProtection="0"/>
    <xf numFmtId="43" fontId="9" fillId="0" borderId="0" applyFont="0" applyFill="0" applyBorder="0" applyAlignment="0" applyProtection="0"/>
    <xf numFmtId="227" fontId="16" fillId="0" borderId="0" applyFont="0" applyFill="0" applyBorder="0" applyAlignment="0" applyProtection="0"/>
    <xf numFmtId="43" fontId="80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225" fontId="82" fillId="0" borderId="0" applyNumberFormat="0">
      <protection locked="0"/>
    </xf>
    <xf numFmtId="225" fontId="1" fillId="0" borderId="0" applyFont="0" applyFill="0" applyBorder="0" applyAlignment="0" applyProtection="0"/>
    <xf numFmtId="43" fontId="77" fillId="0" borderId="0" applyNumberFormat="0">
      <protection locked="0"/>
    </xf>
    <xf numFmtId="43" fontId="16" fillId="0" borderId="0" applyFont="0" applyFill="0" applyBorder="0" applyAlignment="0" applyProtection="0"/>
    <xf numFmtId="4" fontId="7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4" fillId="0" borderId="0" applyFont="0" applyFill="0" applyBorder="0" applyAlignment="0" applyProtection="0"/>
    <xf numFmtId="221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4" fillId="0" borderId="0" applyFont="0" applyFill="0" applyBorder="0" applyAlignment="0" applyProtection="0"/>
    <xf numFmtId="4" fontId="8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7" fillId="0" borderId="0" applyNumberFormat="0">
      <protection locked="0"/>
    </xf>
    <xf numFmtId="172" fontId="74" fillId="0" borderId="0" applyFont="0" applyFill="0" applyBorder="0" applyAlignment="0" applyProtection="0"/>
    <xf numFmtId="43" fontId="77" fillId="0" borderId="0" applyNumberFormat="0">
      <protection locked="0"/>
    </xf>
    <xf numFmtId="225" fontId="1" fillId="0" borderId="0" applyFont="0" applyFill="0" applyBorder="0" applyAlignment="0" applyProtection="0"/>
    <xf numFmtId="225" fontId="1" fillId="0" borderId="0" applyFont="0" applyFill="0" applyBorder="0" applyAlignment="0" applyProtection="0"/>
    <xf numFmtId="43" fontId="77" fillId="0" borderId="0" applyNumberFormat="0">
      <protection locked="0"/>
    </xf>
    <xf numFmtId="43" fontId="16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43" fillId="0" borderId="0" applyFont="0" applyFill="0" applyBorder="0" applyAlignment="0" applyProtection="0"/>
    <xf numFmtId="225" fontId="84" fillId="0" borderId="0" applyFont="0" applyFill="0" applyBorder="0" applyAlignment="0" applyProtection="0"/>
    <xf numFmtId="225" fontId="8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7" fillId="0" borderId="0" applyNumberFormat="0">
      <protection locked="0"/>
    </xf>
    <xf numFmtId="228" fontId="16" fillId="0" borderId="0" applyFont="0" applyFill="0" applyBorder="0" applyAlignment="0" applyProtection="0"/>
    <xf numFmtId="43" fontId="77" fillId="0" borderId="0" applyNumberFormat="0">
      <protection locked="0"/>
    </xf>
    <xf numFmtId="43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" fontId="7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225" fontId="84" fillId="0" borderId="0" applyFont="0" applyFill="0" applyBorder="0" applyAlignment="0" applyProtection="0"/>
    <xf numFmtId="225" fontId="84" fillId="0" borderId="0" applyFont="0" applyFill="0" applyBorder="0" applyAlignment="0" applyProtection="0"/>
    <xf numFmtId="229" fontId="74" fillId="0" borderId="0" applyFont="0" applyFill="0" applyBorder="0" applyAlignment="0" applyProtection="0"/>
    <xf numFmtId="221" fontId="16" fillId="0" borderId="0" applyFont="0" applyFill="0" applyBorder="0" applyAlignment="0" applyProtection="0"/>
    <xf numFmtId="43" fontId="80" fillId="0" borderId="0" applyFont="0" applyFill="0" applyBorder="0" applyAlignment="0" applyProtection="0"/>
    <xf numFmtId="4" fontId="76" fillId="0" borderId="0" applyFont="0" applyFill="0" applyBorder="0" applyAlignment="0" applyProtection="0"/>
    <xf numFmtId="229" fontId="74" fillId="0" borderId="0" applyFont="0" applyFill="0" applyBorder="0" applyAlignment="0" applyProtection="0"/>
    <xf numFmtId="166" fontId="9" fillId="0" borderId="0" applyFont="0" applyFill="0" applyBorder="0" applyAlignment="0" applyProtection="0"/>
    <xf numFmtId="230" fontId="7" fillId="0" borderId="0"/>
    <xf numFmtId="3" fontId="16" fillId="0" borderId="0" applyFont="0" applyFill="0" applyBorder="0" applyAlignment="0" applyProtection="0"/>
    <xf numFmtId="43" fontId="9" fillId="0" borderId="15">
      <alignment vertical="center" wrapText="1"/>
    </xf>
    <xf numFmtId="43" fontId="9" fillId="0" borderId="15">
      <alignment vertical="center" wrapText="1"/>
    </xf>
    <xf numFmtId="0" fontId="86" fillId="0" borderId="0">
      <alignment horizontal="center"/>
    </xf>
    <xf numFmtId="0" fontId="87" fillId="0" borderId="0" applyNumberFormat="0" applyAlignment="0">
      <alignment horizontal="left"/>
    </xf>
    <xf numFmtId="0" fontId="88" fillId="0" borderId="0" applyNumberFormat="0" applyAlignment="0"/>
    <xf numFmtId="43" fontId="89" fillId="0" borderId="0" applyFont="0" applyFill="0" applyBorder="0" applyAlignment="0" applyProtection="0"/>
    <xf numFmtId="231" fontId="26" fillId="0" borderId="0" applyFont="0" applyFill="0" applyBorder="0" applyAlignment="0" applyProtection="0"/>
    <xf numFmtId="232" fontId="26" fillId="0" borderId="0" applyFont="0" applyFill="0" applyBorder="0" applyAlignment="0" applyProtection="0"/>
    <xf numFmtId="233" fontId="14" fillId="0" borderId="0" applyFont="0" applyFill="0" applyBorder="0" applyAlignment="0" applyProtection="0"/>
    <xf numFmtId="234" fontId="90" fillId="0" borderId="0">
      <protection locked="0"/>
    </xf>
    <xf numFmtId="235" fontId="90" fillId="0" borderId="0">
      <protection locked="0"/>
    </xf>
    <xf numFmtId="236" fontId="91" fillId="0" borderId="6">
      <protection locked="0"/>
    </xf>
    <xf numFmtId="236" fontId="91" fillId="0" borderId="6">
      <protection locked="0"/>
    </xf>
    <xf numFmtId="237" fontId="90" fillId="0" borderId="0">
      <protection locked="0"/>
    </xf>
    <xf numFmtId="238" fontId="90" fillId="0" borderId="0">
      <protection locked="0"/>
    </xf>
    <xf numFmtId="237" fontId="90" fillId="0" borderId="0" applyNumberFormat="0">
      <protection locked="0"/>
    </xf>
    <xf numFmtId="237" fontId="90" fillId="0" borderId="0">
      <protection locked="0"/>
    </xf>
    <xf numFmtId="217" fontId="92" fillId="0" borderId="8"/>
    <xf numFmtId="239" fontId="92" fillId="0" borderId="8"/>
    <xf numFmtId="240" fontId="16" fillId="0" borderId="0" applyFont="0" applyFill="0" applyBorder="0" applyAlignment="0" applyProtection="0"/>
    <xf numFmtId="241" fontId="16" fillId="0" borderId="0" applyFont="0" applyFill="0" applyBorder="0" applyAlignment="0" applyProtection="0"/>
    <xf numFmtId="211" fontId="38" fillId="0" borderId="0" applyFont="0" applyFill="0" applyBorder="0" applyAlignment="0" applyProtection="0"/>
    <xf numFmtId="42" fontId="93" fillId="0" borderId="0" applyFont="0" applyFill="0" applyBorder="0" applyAlignment="0" applyProtection="0"/>
    <xf numFmtId="204" fontId="16" fillId="0" borderId="0" applyFont="0" applyFill="0" applyBorder="0" applyAlignment="0" applyProtection="0"/>
    <xf numFmtId="212" fontId="94" fillId="0" borderId="0" applyFont="0" applyFill="0" applyBorder="0" applyAlignment="0" applyProtection="0"/>
    <xf numFmtId="242" fontId="16" fillId="0" borderId="0"/>
    <xf numFmtId="242" fontId="16" fillId="0" borderId="0"/>
    <xf numFmtId="242" fontId="16" fillId="0" borderId="0"/>
    <xf numFmtId="243" fontId="14" fillId="0" borderId="0"/>
    <xf numFmtId="244" fontId="95" fillId="0" borderId="8">
      <alignment horizontal="center"/>
      <protection hidden="1"/>
    </xf>
    <xf numFmtId="243" fontId="14" fillId="0" borderId="0"/>
    <xf numFmtId="243" fontId="14" fillId="0" borderId="0"/>
    <xf numFmtId="217" fontId="11" fillId="0" borderId="8">
      <alignment horizontal="center"/>
      <protection hidden="1"/>
    </xf>
    <xf numFmtId="243" fontId="14" fillId="0" borderId="0"/>
    <xf numFmtId="243" fontId="14" fillId="0" borderId="0"/>
    <xf numFmtId="243" fontId="9" fillId="0" borderId="16"/>
    <xf numFmtId="243" fontId="9" fillId="0" borderId="16"/>
    <xf numFmtId="0" fontId="16" fillId="0" borderId="0" applyFont="0" applyFill="0" applyBorder="0" applyAlignment="0" applyProtection="0"/>
    <xf numFmtId="14" fontId="63" fillId="0" borderId="0" applyFill="0" applyBorder="0" applyAlignment="0"/>
    <xf numFmtId="0" fontId="16" fillId="0" borderId="0" applyFont="0" applyFill="0" applyBorder="0" applyAlignment="0" applyProtection="0"/>
    <xf numFmtId="3" fontId="96" fillId="0" borderId="10">
      <alignment horizontal="left" vertical="top" wrapText="1"/>
    </xf>
    <xf numFmtId="3" fontId="96" fillId="0" borderId="10">
      <alignment horizontal="left" vertical="top" wrapText="1"/>
    </xf>
    <xf numFmtId="245" fontId="16" fillId="0" borderId="0" applyFont="0" applyFill="0" applyBorder="0" applyAlignment="0" applyProtection="0"/>
    <xf numFmtId="246" fontId="16" fillId="0" borderId="0" applyFont="0" applyFill="0" applyBorder="0" applyAlignment="0" applyProtection="0"/>
    <xf numFmtId="247" fontId="26" fillId="0" borderId="0" applyFont="0" applyFill="0" applyBorder="0" applyAlignment="0" applyProtection="0"/>
    <xf numFmtId="248" fontId="26" fillId="0" borderId="0" applyFont="0" applyFill="0" applyBorder="0" applyAlignment="0" applyProtection="0"/>
    <xf numFmtId="249" fontId="16" fillId="0" borderId="0"/>
    <xf numFmtId="249" fontId="16" fillId="0" borderId="0"/>
    <xf numFmtId="249" fontId="16" fillId="0" borderId="0"/>
    <xf numFmtId="165" fontId="97" fillId="0" borderId="0" applyFont="0" applyFill="0" applyBorder="0" applyAlignment="0" applyProtection="0"/>
    <xf numFmtId="166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1" fontId="16" fillId="0" borderId="0" applyFont="0" applyFill="0" applyBorder="0" applyAlignment="0" applyProtection="0"/>
    <xf numFmtId="251" fontId="16" fillId="0" borderId="0" applyFont="0" applyFill="0" applyBorder="0" applyAlignment="0" applyProtection="0"/>
    <xf numFmtId="251" fontId="16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251" fontId="16" fillId="0" borderId="0" applyFont="0" applyFill="0" applyBorder="0" applyAlignment="0" applyProtection="0"/>
    <xf numFmtId="251" fontId="16" fillId="0" borderId="0" applyFont="0" applyFill="0" applyBorder="0" applyAlignment="0" applyProtection="0"/>
    <xf numFmtId="252" fontId="9" fillId="0" borderId="0" applyFont="0" applyFill="0" applyBorder="0" applyAlignment="0" applyProtection="0"/>
    <xf numFmtId="252" fontId="9" fillId="0" borderId="0" applyFont="0" applyFill="0" applyBorder="0" applyAlignment="0" applyProtection="0"/>
    <xf numFmtId="253" fontId="9" fillId="0" borderId="0" applyFont="0" applyFill="0" applyBorder="0" applyAlignment="0" applyProtection="0"/>
    <xf numFmtId="253" fontId="9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1" fontId="16" fillId="0" borderId="0" applyFont="0" applyFill="0" applyBorder="0" applyAlignment="0" applyProtection="0"/>
    <xf numFmtId="251" fontId="16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4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254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250" fontId="97" fillId="0" borderId="0" applyFont="0" applyFill="0" applyBorder="0" applyAlignment="0" applyProtection="0"/>
    <xf numFmtId="166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55" fontId="16" fillId="0" borderId="0" applyFont="0" applyFill="0" applyBorder="0" applyAlignment="0" applyProtection="0"/>
    <xf numFmtId="255" fontId="16" fillId="0" borderId="0" applyFont="0" applyFill="0" applyBorder="0" applyAlignment="0" applyProtection="0"/>
    <xf numFmtId="255" fontId="16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166" fontId="97" fillId="0" borderId="0" applyFont="0" applyFill="0" applyBorder="0" applyAlignment="0" applyProtection="0"/>
    <xf numFmtId="166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55" fontId="16" fillId="0" borderId="0" applyFont="0" applyFill="0" applyBorder="0" applyAlignment="0" applyProtection="0"/>
    <xf numFmtId="255" fontId="16" fillId="0" borderId="0" applyFont="0" applyFill="0" applyBorder="0" applyAlignment="0" applyProtection="0"/>
    <xf numFmtId="256" fontId="9" fillId="0" borderId="0" applyFont="0" applyFill="0" applyBorder="0" applyAlignment="0" applyProtection="0"/>
    <xf numFmtId="256" fontId="9" fillId="0" borderId="0" applyFont="0" applyFill="0" applyBorder="0" applyAlignment="0" applyProtection="0"/>
    <xf numFmtId="257" fontId="9" fillId="0" borderId="0" applyFont="0" applyFill="0" applyBorder="0" applyAlignment="0" applyProtection="0"/>
    <xf numFmtId="257" fontId="9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55" fontId="16" fillId="0" borderId="0" applyFont="0" applyFill="0" applyBorder="0" applyAlignment="0" applyProtection="0"/>
    <xf numFmtId="255" fontId="1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58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97" fillId="0" borderId="0" applyFont="0" applyFill="0" applyBorder="0" applyAlignment="0" applyProtection="0"/>
    <xf numFmtId="258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97" fillId="0" borderId="0" applyFont="0" applyFill="0" applyBorder="0" applyAlignment="0" applyProtection="0"/>
    <xf numFmtId="166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25" fontId="97" fillId="0" borderId="0" applyFont="0" applyFill="0" applyBorder="0" applyAlignment="0" applyProtection="0"/>
    <xf numFmtId="3" fontId="9" fillId="0" borderId="0" applyFont="0" applyBorder="0" applyAlignment="0"/>
    <xf numFmtId="215" fontId="64" fillId="0" borderId="0" applyFill="0" applyBorder="0" applyAlignment="0"/>
    <xf numFmtId="223" fontId="14" fillId="0" borderId="0" applyFill="0" applyBorder="0" applyAlignment="0"/>
    <xf numFmtId="211" fontId="38" fillId="0" borderId="0" applyFill="0" applyBorder="0" applyAlignment="0"/>
    <xf numFmtId="215" fontId="64" fillId="0" borderId="0" applyFill="0" applyBorder="0" applyAlignment="0"/>
    <xf numFmtId="216" fontId="38" fillId="0" borderId="0" applyFill="0" applyBorder="0" applyAlignment="0"/>
    <xf numFmtId="211" fontId="38" fillId="0" borderId="0" applyFill="0" applyBorder="0" applyAlignment="0"/>
    <xf numFmtId="0" fontId="98" fillId="0" borderId="0" applyNumberFormat="0" applyAlignment="0">
      <alignment horizontal="left"/>
    </xf>
    <xf numFmtId="0" fontId="99" fillId="0" borderId="0">
      <alignment horizontal="left"/>
    </xf>
    <xf numFmtId="229" fontId="83" fillId="0" borderId="0" applyFont="0" applyFill="0" applyBorder="0" applyAlignment="0" applyProtection="0"/>
    <xf numFmtId="0" fontId="100" fillId="0" borderId="0" applyNumberFormat="0" applyFill="0" applyBorder="0" applyAlignment="0" applyProtection="0"/>
    <xf numFmtId="3" fontId="9" fillId="0" borderId="0" applyFont="0" applyBorder="0" applyAlignment="0"/>
    <xf numFmtId="2" fontId="16" fillId="0" borderId="0" applyFont="0" applyFill="0" applyBorder="0" applyAlignment="0" applyProtection="0"/>
    <xf numFmtId="0" fontId="101" fillId="0" borderId="0">
      <alignment vertical="top" wrapText="1"/>
    </xf>
    <xf numFmtId="3" fontId="9" fillId="28" borderId="17">
      <alignment horizontal="right" vertical="top" wrapText="1"/>
    </xf>
    <xf numFmtId="0" fontId="102" fillId="10" borderId="0" applyNumberFormat="0" applyBorder="0" applyAlignment="0" applyProtection="0"/>
    <xf numFmtId="38" fontId="12" fillId="5" borderId="0" applyNumberFormat="0" applyBorder="0" applyAlignment="0" applyProtection="0"/>
    <xf numFmtId="224" fontId="103" fillId="6" borderId="0" applyBorder="0" applyProtection="0"/>
    <xf numFmtId="167" fontId="14" fillId="0" borderId="3" applyFont="0" applyFill="0" applyBorder="0" applyAlignment="0" applyProtection="0">
      <alignment horizontal="center"/>
    </xf>
    <xf numFmtId="0" fontId="104" fillId="0" borderId="0" applyNumberFormat="0" applyFont="0" applyBorder="0" applyAlignment="0">
      <alignment horizontal="left" vertical="center"/>
    </xf>
    <xf numFmtId="0" fontId="105" fillId="29" borderId="0"/>
    <xf numFmtId="49" fontId="106" fillId="30" borderId="3" applyNumberFormat="0" applyBorder="0" applyProtection="0">
      <alignment horizontal="center" vertical="center"/>
    </xf>
    <xf numFmtId="0" fontId="107" fillId="0" borderId="0">
      <alignment horizontal="left"/>
    </xf>
    <xf numFmtId="0" fontId="108" fillId="0" borderId="18" applyNumberFormat="0" applyAlignment="0" applyProtection="0">
      <alignment horizontal="left" vertical="center"/>
    </xf>
    <xf numFmtId="0" fontId="108" fillId="0" borderId="19">
      <alignment horizontal="left" vertical="center"/>
    </xf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10" fillId="0" borderId="0" applyNumberFormat="0" applyFill="0" applyBorder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11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09" fillId="0" borderId="20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08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3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2" fillId="0" borderId="21" applyNumberFormat="0" applyFill="0" applyAlignment="0" applyProtection="0"/>
    <xf numFmtId="0" fontId="114" fillId="0" borderId="22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259" fontId="8" fillId="0" borderId="0">
      <protection locked="0"/>
    </xf>
    <xf numFmtId="260" fontId="71" fillId="0" borderId="0">
      <protection locked="0"/>
    </xf>
    <xf numFmtId="259" fontId="8" fillId="0" borderId="0">
      <protection locked="0"/>
    </xf>
    <xf numFmtId="0" fontId="116" fillId="0" borderId="23">
      <alignment horizontal="center"/>
    </xf>
    <xf numFmtId="0" fontId="116" fillId="0" borderId="0">
      <alignment horizontal="center"/>
    </xf>
    <xf numFmtId="5" fontId="60" fillId="31" borderId="3" applyNumberFormat="0" applyAlignment="0">
      <alignment horizontal="left" vertical="top"/>
    </xf>
    <xf numFmtId="261" fontId="54" fillId="0" borderId="0" applyFont="0" applyFill="0" applyBorder="0" applyAlignment="0" applyProtection="0">
      <alignment horizontal="center" vertical="center"/>
    </xf>
    <xf numFmtId="49" fontId="117" fillId="0" borderId="3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165" fontId="9" fillId="0" borderId="0" applyFont="0" applyFill="0" applyBorder="0" applyAlignment="0" applyProtection="0"/>
    <xf numFmtId="38" fontId="24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120" fillId="0" borderId="0"/>
    <xf numFmtId="262" fontId="12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10" fontId="12" fillId="5" borderId="3" applyNumberFormat="0" applyBorder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4" fillId="0" borderId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3" fillId="32" borderId="12" applyNumberFormat="0" applyAlignment="0" applyProtection="0"/>
    <xf numFmtId="0" fontId="125" fillId="32" borderId="12" applyNumberFormat="0" applyAlignment="0" applyProtection="0"/>
    <xf numFmtId="229" fontId="124" fillId="0" borderId="0"/>
    <xf numFmtId="229" fontId="124" fillId="0" borderId="0"/>
    <xf numFmtId="229" fontId="124" fillId="0" borderId="0"/>
    <xf numFmtId="229" fontId="124" fillId="0" borderId="0"/>
    <xf numFmtId="229" fontId="124" fillId="0" borderId="0"/>
    <xf numFmtId="229" fontId="124" fillId="0" borderId="0"/>
    <xf numFmtId="229" fontId="124" fillId="0" borderId="0"/>
    <xf numFmtId="231" fontId="16" fillId="33" borderId="0"/>
    <xf numFmtId="0" fontId="74" fillId="0" borderId="0" applyBorder="0"/>
    <xf numFmtId="0" fontId="1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65" fontId="9" fillId="0" borderId="0" applyFont="0" applyFill="0" applyBorder="0" applyAlignment="0" applyProtection="0"/>
    <xf numFmtId="0" fontId="9" fillId="0" borderId="0"/>
    <xf numFmtId="0" fontId="101" fillId="0" borderId="0"/>
    <xf numFmtId="0" fontId="129" fillId="0" borderId="24">
      <alignment horizontal="center" vertical="center" wrapText="1"/>
    </xf>
    <xf numFmtId="208" fontId="9" fillId="34" borderId="17">
      <alignment vertical="top" wrapText="1"/>
    </xf>
    <xf numFmtId="0" fontId="24" fillId="0" borderId="0"/>
    <xf numFmtId="0" fontId="7" fillId="0" borderId="0" applyNumberFormat="0" applyFont="0" applyFill="0" applyBorder="0" applyProtection="0">
      <alignment horizontal="left" vertical="center"/>
    </xf>
    <xf numFmtId="215" fontId="64" fillId="0" borderId="0" applyFill="0" applyBorder="0" applyAlignment="0"/>
    <xf numFmtId="223" fontId="14" fillId="0" borderId="0" applyFill="0" applyBorder="0" applyAlignment="0"/>
    <xf numFmtId="211" fontId="38" fillId="0" borderId="0" applyFill="0" applyBorder="0" applyAlignment="0"/>
    <xf numFmtId="215" fontId="64" fillId="0" borderId="0" applyFill="0" applyBorder="0" applyAlignment="0"/>
    <xf numFmtId="216" fontId="38" fillId="0" borderId="0" applyFill="0" applyBorder="0" applyAlignment="0"/>
    <xf numFmtId="211" fontId="38" fillId="0" borderId="0" applyFill="0" applyBorder="0" applyAlignment="0"/>
    <xf numFmtId="0" fontId="130" fillId="0" borderId="25" applyNumberFormat="0" applyFill="0" applyAlignment="0" applyProtection="0"/>
    <xf numFmtId="231" fontId="16" fillId="35" borderId="0"/>
    <xf numFmtId="217" fontId="12" fillId="0" borderId="13" applyFont="0"/>
    <xf numFmtId="217" fontId="12" fillId="0" borderId="13" applyFont="0"/>
    <xf numFmtId="3" fontId="16" fillId="0" borderId="26"/>
    <xf numFmtId="0" fontId="54" fillId="0" borderId="0" applyFont="0" applyFill="0" applyBorder="0" applyProtection="0">
      <alignment horizontal="center" vertical="center"/>
    </xf>
    <xf numFmtId="223" fontId="16" fillId="0" borderId="0" applyBorder="0">
      <alignment horizontal="left" vertical="center"/>
    </xf>
    <xf numFmtId="38" fontId="24" fillId="0" borderId="0" applyFont="0" applyFill="0" applyBorder="0" applyAlignment="0" applyProtection="0"/>
    <xf numFmtId="4" fontId="25" fillId="0" borderId="0" applyFont="0" applyFill="0" applyBorder="0" applyAlignment="0" applyProtection="0"/>
    <xf numFmtId="38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165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31" fillId="0" borderId="23"/>
    <xf numFmtId="263" fontId="78" fillId="0" borderId="4"/>
    <xf numFmtId="264" fontId="16" fillId="0" borderId="0" applyFont="0" applyFill="0" applyBorder="0" applyAlignment="0" applyProtection="0"/>
    <xf numFmtId="265" fontId="16" fillId="0" borderId="0" applyFont="0" applyFill="0" applyBorder="0" applyAlignment="0" applyProtection="0"/>
    <xf numFmtId="266" fontId="24" fillId="0" borderId="0" applyFont="0" applyFill="0" applyBorder="0" applyAlignment="0" applyProtection="0"/>
    <xf numFmtId="267" fontId="24" fillId="0" borderId="0" applyFont="0" applyFill="0" applyBorder="0" applyAlignment="0" applyProtection="0"/>
    <xf numFmtId="268" fontId="16" fillId="0" borderId="0" applyFont="0" applyFill="0" applyBorder="0" applyAlignment="0" applyProtection="0"/>
    <xf numFmtId="269" fontId="16" fillId="0" borderId="0" applyFont="0" applyFill="0" applyBorder="0" applyAlignment="0" applyProtection="0"/>
    <xf numFmtId="0" fontId="132" fillId="0" borderId="0" applyNumberFormat="0" applyFont="0" applyFill="0" applyAlignment="0"/>
    <xf numFmtId="0" fontId="132" fillId="0" borderId="0" applyNumberFormat="0" applyFont="0" applyFill="0" applyAlignment="0"/>
    <xf numFmtId="4" fontId="133" fillId="0" borderId="5" applyBorder="0"/>
    <xf numFmtId="0" fontId="16" fillId="0" borderId="0" applyNumberFormat="0" applyFill="0" applyAlignment="0"/>
    <xf numFmtId="0" fontId="132" fillId="0" borderId="0" applyNumberFormat="0" applyFont="0" applyFill="0" applyAlignment="0"/>
    <xf numFmtId="0" fontId="16" fillId="0" borderId="0" applyNumberFormat="0" applyFill="0" applyAlignment="0"/>
    <xf numFmtId="0" fontId="9" fillId="0" borderId="0" applyNumberFormat="0" applyFill="0" applyAlignment="0"/>
    <xf numFmtId="0" fontId="132" fillId="0" borderId="0" applyNumberFormat="0" applyFont="0" applyFill="0" applyAlignment="0"/>
    <xf numFmtId="0" fontId="92" fillId="0" borderId="0">
      <alignment horizontal="justify" vertical="top"/>
    </xf>
    <xf numFmtId="0" fontId="134" fillId="32" borderId="0" applyNumberFormat="0" applyBorder="0" applyAlignment="0" applyProtection="0"/>
    <xf numFmtId="0" fontId="26" fillId="0" borderId="3"/>
    <xf numFmtId="0" fontId="7" fillId="0" borderId="0"/>
    <xf numFmtId="37" fontId="135" fillId="0" borderId="0"/>
    <xf numFmtId="0" fontId="136" fillId="0" borderId="3" applyNumberFormat="0" applyFont="0" applyFill="0" applyBorder="0" applyAlignment="0">
      <alignment horizontal="center"/>
    </xf>
    <xf numFmtId="3" fontId="14" fillId="0" borderId="7" applyFont="0" applyFill="0" applyBorder="0" applyAlignment="0" applyProtection="0">
      <alignment horizontal="right" vertical="center"/>
    </xf>
    <xf numFmtId="270" fontId="137" fillId="0" borderId="0"/>
    <xf numFmtId="0" fontId="15" fillId="0" borderId="0"/>
    <xf numFmtId="229" fontId="138" fillId="0" borderId="0"/>
    <xf numFmtId="0" fontId="16" fillId="0" borderId="0"/>
    <xf numFmtId="0" fontId="81" fillId="0" borderId="0"/>
    <xf numFmtId="0" fontId="81" fillId="0" borderId="0"/>
    <xf numFmtId="0" fontId="139" fillId="0" borderId="0"/>
    <xf numFmtId="0" fontId="139" fillId="0" borderId="0"/>
    <xf numFmtId="229" fontId="138" fillId="0" borderId="0"/>
    <xf numFmtId="0" fontId="83" fillId="0" borderId="0"/>
    <xf numFmtId="0" fontId="83" fillId="0" borderId="0"/>
    <xf numFmtId="0" fontId="83" fillId="0" borderId="0"/>
    <xf numFmtId="0" fontId="74" fillId="0" borderId="0"/>
    <xf numFmtId="229" fontId="138" fillId="0" borderId="0"/>
    <xf numFmtId="229" fontId="77" fillId="0" borderId="0">
      <protection locked="0"/>
    </xf>
    <xf numFmtId="0" fontId="77" fillId="0" borderId="0">
      <protection locked="0"/>
    </xf>
    <xf numFmtId="0" fontId="16" fillId="0" borderId="0"/>
    <xf numFmtId="0" fontId="16" fillId="0" borderId="0"/>
    <xf numFmtId="0" fontId="74" fillId="0" borderId="0"/>
    <xf numFmtId="0" fontId="93" fillId="0" borderId="0"/>
    <xf numFmtId="0" fontId="16" fillId="0" borderId="0"/>
    <xf numFmtId="0" fontId="76" fillId="0" borderId="0"/>
    <xf numFmtId="0" fontId="76" fillId="0" borderId="0"/>
    <xf numFmtId="0" fontId="1" fillId="0" borderId="0"/>
    <xf numFmtId="0" fontId="43" fillId="0" borderId="0"/>
    <xf numFmtId="0" fontId="76" fillId="0" borderId="0"/>
    <xf numFmtId="0" fontId="140" fillId="0" borderId="0"/>
    <xf numFmtId="0" fontId="77" fillId="0" borderId="0">
      <protection locked="0"/>
    </xf>
    <xf numFmtId="0" fontId="16" fillId="0" borderId="0"/>
    <xf numFmtId="0" fontId="16" fillId="0" borderId="0"/>
    <xf numFmtId="0" fontId="79" fillId="0" borderId="0"/>
    <xf numFmtId="0" fontId="79" fillId="0" borderId="0"/>
    <xf numFmtId="0" fontId="79" fillId="0" borderId="0"/>
    <xf numFmtId="0" fontId="16" fillId="0" borderId="0"/>
    <xf numFmtId="0" fontId="7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43" fillId="0" borderId="0"/>
    <xf numFmtId="271" fontId="16" fillId="0" borderId="0"/>
    <xf numFmtId="0" fontId="16" fillId="0" borderId="0"/>
    <xf numFmtId="0" fontId="16" fillId="0" borderId="0"/>
    <xf numFmtId="0" fontId="14" fillId="0" borderId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6" fillId="0" borderId="0"/>
    <xf numFmtId="0" fontId="16" fillId="0" borderId="0"/>
    <xf numFmtId="0" fontId="9" fillId="0" borderId="0"/>
    <xf numFmtId="0" fontId="43" fillId="0" borderId="0"/>
    <xf numFmtId="0" fontId="81" fillId="0" borderId="0"/>
    <xf numFmtId="0" fontId="8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6" fillId="0" borderId="0"/>
    <xf numFmtId="0" fontId="16" fillId="0" borderId="0"/>
    <xf numFmtId="0" fontId="83" fillId="0" borderId="0"/>
    <xf numFmtId="0" fontId="16" fillId="0" borderId="0"/>
    <xf numFmtId="0" fontId="83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75" fillId="0" borderId="0"/>
    <xf numFmtId="0" fontId="83" fillId="0" borderId="0"/>
    <xf numFmtId="0" fontId="74" fillId="0" borderId="0"/>
    <xf numFmtId="0" fontId="74" fillId="0" borderId="0"/>
    <xf numFmtId="0" fontId="16" fillId="0" borderId="0"/>
    <xf numFmtId="0" fontId="80" fillId="0" borderId="0"/>
    <xf numFmtId="0" fontId="16" fillId="0" borderId="0"/>
    <xf numFmtId="0" fontId="82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" fillId="0" borderId="0"/>
    <xf numFmtId="0" fontId="16" fillId="0" borderId="0"/>
    <xf numFmtId="0" fontId="77" fillId="0" borderId="0">
      <protection locked="0"/>
    </xf>
    <xf numFmtId="0" fontId="1" fillId="0" borderId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41" fillId="0" borderId="0"/>
    <xf numFmtId="0" fontId="141" fillId="0" borderId="0"/>
    <xf numFmtId="0" fontId="141" fillId="0" borderId="0"/>
    <xf numFmtId="0" fontId="77" fillId="0" borderId="0">
      <protection locked="0"/>
    </xf>
    <xf numFmtId="0" fontId="142" fillId="0" borderId="0"/>
    <xf numFmtId="0" fontId="84" fillId="0" borderId="0"/>
    <xf numFmtId="0" fontId="84" fillId="0" borderId="0"/>
    <xf numFmtId="0" fontId="16" fillId="0" borderId="0"/>
    <xf numFmtId="0" fontId="16" fillId="0" borderId="0"/>
    <xf numFmtId="0" fontId="77" fillId="0" borderId="0">
      <protection locked="0"/>
    </xf>
    <xf numFmtId="0" fontId="1" fillId="0" borderId="0"/>
    <xf numFmtId="0" fontId="74" fillId="0" borderId="0"/>
    <xf numFmtId="0" fontId="142" fillId="0" borderId="0"/>
    <xf numFmtId="229" fontId="9" fillId="0" borderId="0"/>
    <xf numFmtId="0" fontId="1" fillId="0" borderId="0"/>
    <xf numFmtId="0" fontId="142" fillId="0" borderId="0"/>
    <xf numFmtId="0" fontId="143" fillId="0" borderId="0"/>
    <xf numFmtId="0" fontId="80" fillId="0" borderId="0"/>
    <xf numFmtId="0" fontId="80" fillId="0" borderId="0"/>
    <xf numFmtId="0" fontId="142" fillId="0" borderId="0"/>
    <xf numFmtId="229" fontId="43" fillId="0" borderId="0"/>
    <xf numFmtId="0" fontId="43" fillId="0" borderId="0"/>
    <xf numFmtId="0" fontId="138" fillId="0" borderId="0"/>
    <xf numFmtId="0" fontId="144" fillId="0" borderId="0"/>
    <xf numFmtId="0" fontId="144" fillId="0" borderId="0"/>
    <xf numFmtId="0" fontId="144" fillId="0" borderId="0"/>
    <xf numFmtId="0" fontId="9" fillId="0" borderId="0"/>
    <xf numFmtId="0" fontId="16" fillId="0" borderId="0"/>
    <xf numFmtId="229" fontId="138" fillId="0" borderId="0"/>
    <xf numFmtId="229" fontId="138" fillId="0" borderId="0"/>
    <xf numFmtId="0" fontId="80" fillId="0" borderId="0"/>
    <xf numFmtId="0" fontId="80" fillId="0" borderId="0"/>
    <xf numFmtId="229" fontId="138" fillId="0" borderId="0"/>
    <xf numFmtId="272" fontId="77" fillId="0" borderId="0">
      <protection locked="0"/>
    </xf>
    <xf numFmtId="0" fontId="81" fillId="0" borderId="0"/>
    <xf numFmtId="0" fontId="16" fillId="0" borderId="0"/>
    <xf numFmtId="0" fontId="81" fillId="0" borderId="0"/>
    <xf numFmtId="0" fontId="81" fillId="0" borderId="0"/>
    <xf numFmtId="0" fontId="81" fillId="0" borderId="0"/>
    <xf numFmtId="0" fontId="56" fillId="0" borderId="0"/>
    <xf numFmtId="0" fontId="80" fillId="0" borderId="0"/>
    <xf numFmtId="0" fontId="16" fillId="0" borderId="0"/>
    <xf numFmtId="0" fontId="80" fillId="0" borderId="0"/>
    <xf numFmtId="0" fontId="80" fillId="0" borderId="0"/>
    <xf numFmtId="243" fontId="138" fillId="0" borderId="0"/>
    <xf numFmtId="229" fontId="138" fillId="0" borderId="0"/>
    <xf numFmtId="0" fontId="16" fillId="0" borderId="0"/>
    <xf numFmtId="3" fontId="14" fillId="0" borderId="7" applyFont="0" applyFill="0" applyBorder="0" applyAlignment="0" applyProtection="0">
      <alignment horizontal="right" vertical="center"/>
    </xf>
    <xf numFmtId="0" fontId="9" fillId="0" borderId="0"/>
    <xf numFmtId="273" fontId="14" fillId="0" borderId="3" applyFont="0" applyFill="0" applyBorder="0" applyAlignment="0" applyProtection="0">
      <alignment horizontal="right"/>
    </xf>
    <xf numFmtId="0" fontId="25" fillId="5" borderId="0"/>
    <xf numFmtId="0" fontId="97" fillId="0" borderId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8" fillId="36" borderId="27" applyNumberFormat="0" applyFont="0" applyAlignment="0" applyProtection="0"/>
    <xf numFmtId="0" fontId="43" fillId="2" borderId="1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9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0" fontId="43" fillId="36" borderId="27" applyNumberFormat="0" applyFont="0" applyAlignment="0" applyProtection="0"/>
    <xf numFmtId="274" fontId="145" fillId="0" borderId="0" applyFont="0" applyFill="0" applyBorder="0" applyProtection="0">
      <alignment vertical="top" wrapText="1"/>
    </xf>
    <xf numFmtId="0" fontId="14" fillId="0" borderId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0" borderId="0" applyFont="0" applyFill="0" applyBorder="0" applyAlignment="0" applyProtection="0"/>
    <xf numFmtId="0" fontId="7" fillId="0" borderId="0"/>
    <xf numFmtId="0" fontId="147" fillId="26" borderId="28" applyNumberFormat="0" applyAlignment="0" applyProtection="0"/>
    <xf numFmtId="165" fontId="16" fillId="0" borderId="0" applyFont="0" applyFill="0" applyBorder="0" applyAlignment="0" applyProtection="0"/>
    <xf numFmtId="14" fontId="55" fillId="0" borderId="0">
      <alignment horizontal="center" wrapText="1"/>
      <protection locked="0"/>
    </xf>
    <xf numFmtId="212" fontId="38" fillId="0" borderId="0" applyFont="0" applyFill="0" applyBorder="0" applyAlignment="0" applyProtection="0"/>
    <xf numFmtId="275" fontId="38" fillId="0" borderId="0" applyFont="0" applyFill="0" applyBorder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7" fillId="0" borderId="0" applyNumberFormat="0">
      <protection locked="0"/>
    </xf>
    <xf numFmtId="9" fontId="77" fillId="0" borderId="0" applyNumberFormat="0">
      <protection locked="0"/>
    </xf>
    <xf numFmtId="9" fontId="77" fillId="0" borderId="0" applyNumberFormat="0">
      <protection locked="0"/>
    </xf>
    <xf numFmtId="9" fontId="77" fillId="0" borderId="0" applyNumberFormat="0">
      <protection locked="0"/>
    </xf>
    <xf numFmtId="9" fontId="4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4" fillId="0" borderId="29" applyNumberFormat="0" applyBorder="0"/>
    <xf numFmtId="215" fontId="64" fillId="0" borderId="0" applyFill="0" applyBorder="0" applyAlignment="0"/>
    <xf numFmtId="223" fontId="14" fillId="0" borderId="0" applyFill="0" applyBorder="0" applyAlignment="0"/>
    <xf numFmtId="211" fontId="38" fillId="0" borderId="0" applyFill="0" applyBorder="0" applyAlignment="0"/>
    <xf numFmtId="215" fontId="64" fillId="0" borderId="0" applyFill="0" applyBorder="0" applyAlignment="0"/>
    <xf numFmtId="216" fontId="38" fillId="0" borderId="0" applyFill="0" applyBorder="0" applyAlignment="0"/>
    <xf numFmtId="211" fontId="38" fillId="0" borderId="0" applyFill="0" applyBorder="0" applyAlignment="0"/>
    <xf numFmtId="4" fontId="99" fillId="0" borderId="0">
      <alignment horizontal="right"/>
    </xf>
    <xf numFmtId="0" fontId="148" fillId="0" borderId="0"/>
    <xf numFmtId="0" fontId="24" fillId="0" borderId="0" applyNumberFormat="0" applyFont="0" applyFill="0" applyBorder="0" applyAlignment="0" applyProtection="0">
      <alignment horizontal="left"/>
    </xf>
    <xf numFmtId="0" fontId="149" fillId="0" borderId="23">
      <alignment horizontal="center"/>
    </xf>
    <xf numFmtId="1" fontId="16" fillId="0" borderId="10" applyNumberFormat="0" applyFill="0" applyAlignment="0" applyProtection="0">
      <alignment horizontal="center" vertical="center"/>
    </xf>
    <xf numFmtId="1" fontId="16" fillId="0" borderId="10" applyNumberFormat="0" applyFill="0" applyAlignment="0" applyProtection="0">
      <alignment horizontal="center" vertical="center"/>
    </xf>
    <xf numFmtId="0" fontId="150" fillId="37" borderId="0" applyNumberFormat="0" applyFont="0" applyBorder="0" applyAlignment="0">
      <alignment horizontal="center"/>
    </xf>
    <xf numFmtId="0" fontId="14" fillId="0" borderId="0">
      <alignment horizontal="center"/>
    </xf>
    <xf numFmtId="4" fontId="151" fillId="0" borderId="0">
      <alignment horizontal="right"/>
    </xf>
    <xf numFmtId="276" fontId="16" fillId="0" borderId="0" applyNumberFormat="0" applyFill="0" applyBorder="0" applyAlignment="0" applyProtection="0">
      <alignment horizontal="left"/>
    </xf>
    <xf numFmtId="0" fontId="127" fillId="0" borderId="0" applyNumberFormat="0" applyFill="0" applyBorder="0" applyAlignment="0" applyProtection="0">
      <alignment vertical="top"/>
      <protection locked="0"/>
    </xf>
    <xf numFmtId="0" fontId="14" fillId="0" borderId="0"/>
    <xf numFmtId="41" fontId="23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5" fontId="23" fillId="0" borderId="0" applyFont="0" applyFill="0" applyBorder="0" applyAlignment="0" applyProtection="0"/>
    <xf numFmtId="4" fontId="152" fillId="38" borderId="30" applyNumberFormat="0" applyProtection="0">
      <alignment vertical="center"/>
    </xf>
    <xf numFmtId="4" fontId="153" fillId="38" borderId="30" applyNumberFormat="0" applyProtection="0">
      <alignment vertical="center"/>
    </xf>
    <xf numFmtId="4" fontId="154" fillId="38" borderId="30" applyNumberFormat="0" applyProtection="0">
      <alignment horizontal="left" vertical="center" indent="1"/>
    </xf>
    <xf numFmtId="4" fontId="154" fillId="39" borderId="0" applyNumberFormat="0" applyProtection="0">
      <alignment horizontal="left" vertical="center" indent="1"/>
    </xf>
    <xf numFmtId="4" fontId="154" fillId="40" borderId="30" applyNumberFormat="0" applyProtection="0">
      <alignment horizontal="right" vertical="center"/>
    </xf>
    <xf numFmtId="4" fontId="154" fillId="41" borderId="30" applyNumberFormat="0" applyProtection="0">
      <alignment horizontal="right" vertical="center"/>
    </xf>
    <xf numFmtId="4" fontId="154" fillId="42" borderId="30" applyNumberFormat="0" applyProtection="0">
      <alignment horizontal="right" vertical="center"/>
    </xf>
    <xf numFmtId="4" fontId="154" fillId="43" borderId="30" applyNumberFormat="0" applyProtection="0">
      <alignment horizontal="right" vertical="center"/>
    </xf>
    <xf numFmtId="4" fontId="154" fillId="44" borderId="30" applyNumberFormat="0" applyProtection="0">
      <alignment horizontal="right" vertical="center"/>
    </xf>
    <xf numFmtId="4" fontId="154" fillId="45" borderId="30" applyNumberFormat="0" applyProtection="0">
      <alignment horizontal="right" vertical="center"/>
    </xf>
    <xf numFmtId="4" fontId="154" fillId="46" borderId="30" applyNumberFormat="0" applyProtection="0">
      <alignment horizontal="right" vertical="center"/>
    </xf>
    <xf numFmtId="4" fontId="154" fillId="47" borderId="30" applyNumberFormat="0" applyProtection="0">
      <alignment horizontal="right" vertical="center"/>
    </xf>
    <xf numFmtId="4" fontId="154" fillId="48" borderId="30" applyNumberFormat="0" applyProtection="0">
      <alignment horizontal="right" vertical="center"/>
    </xf>
    <xf numFmtId="4" fontId="152" fillId="49" borderId="31" applyNumberFormat="0" applyProtection="0">
      <alignment horizontal="left" vertical="center" indent="1"/>
    </xf>
    <xf numFmtId="4" fontId="152" fillId="30" borderId="0" applyNumberFormat="0" applyProtection="0">
      <alignment horizontal="left" vertical="center" indent="1"/>
    </xf>
    <xf numFmtId="4" fontId="152" fillId="39" borderId="0" applyNumberFormat="0" applyProtection="0">
      <alignment horizontal="left" vertical="center" indent="1"/>
    </xf>
    <xf numFmtId="4" fontId="154" fillId="30" borderId="30" applyNumberFormat="0" applyProtection="0">
      <alignment horizontal="right" vertical="center"/>
    </xf>
    <xf numFmtId="4" fontId="63" fillId="30" borderId="0" applyNumberFormat="0" applyProtection="0">
      <alignment horizontal="left" vertical="center" indent="1"/>
    </xf>
    <xf numFmtId="4" fontId="63" fillId="39" borderId="0" applyNumberFormat="0" applyProtection="0">
      <alignment horizontal="left" vertical="center" indent="1"/>
    </xf>
    <xf numFmtId="4" fontId="154" fillId="50" borderId="30" applyNumberFormat="0" applyProtection="0">
      <alignment vertical="center"/>
    </xf>
    <xf numFmtId="4" fontId="155" fillId="50" borderId="30" applyNumberFormat="0" applyProtection="0">
      <alignment vertical="center"/>
    </xf>
    <xf numFmtId="4" fontId="152" fillId="30" borderId="32" applyNumberFormat="0" applyProtection="0">
      <alignment horizontal="left" vertical="center" indent="1"/>
    </xf>
    <xf numFmtId="4" fontId="154" fillId="50" borderId="30" applyNumberFormat="0" applyProtection="0">
      <alignment horizontal="right" vertical="center"/>
    </xf>
    <xf numFmtId="4" fontId="155" fillId="50" borderId="30" applyNumberFormat="0" applyProtection="0">
      <alignment horizontal="right" vertical="center"/>
    </xf>
    <xf numFmtId="4" fontId="152" fillId="30" borderId="30" applyNumberFormat="0" applyProtection="0">
      <alignment horizontal="left" vertical="center" indent="1"/>
    </xf>
    <xf numFmtId="4" fontId="156" fillId="31" borderId="32" applyNumberFormat="0" applyProtection="0">
      <alignment horizontal="left" vertical="center" indent="1"/>
    </xf>
    <xf numFmtId="4" fontId="157" fillId="50" borderId="30" applyNumberFormat="0" applyProtection="0">
      <alignment horizontal="right" vertical="center"/>
    </xf>
    <xf numFmtId="0" fontId="4" fillId="0" borderId="0">
      <alignment vertical="center"/>
    </xf>
    <xf numFmtId="0" fontId="158" fillId="0" borderId="0">
      <alignment horizontal="left"/>
    </xf>
    <xf numFmtId="277" fontId="159" fillId="0" borderId="0" applyFont="0" applyFill="0" applyBorder="0" applyAlignment="0" applyProtection="0"/>
    <xf numFmtId="0" fontId="150" fillId="1" borderId="19" applyNumberFormat="0" applyFont="0" applyAlignment="0">
      <alignment horizontal="center"/>
    </xf>
    <xf numFmtId="0" fontId="160" fillId="0" borderId="0" applyNumberFormat="0" applyFill="0" applyBorder="0" applyAlignment="0" applyProtection="0">
      <alignment vertical="top"/>
      <protection locked="0"/>
    </xf>
    <xf numFmtId="3" fontId="8" fillId="0" borderId="0"/>
    <xf numFmtId="0" fontId="161" fillId="0" borderId="0" applyNumberFormat="0" applyFill="0" applyBorder="0" applyAlignment="0">
      <alignment horizontal="center"/>
    </xf>
    <xf numFmtId="0" fontId="162" fillId="0" borderId="17" applyNumberFormat="0" applyFill="0" applyBorder="0" applyAlignment="0" applyProtection="0"/>
    <xf numFmtId="0" fontId="25" fillId="0" borderId="0"/>
    <xf numFmtId="0" fontId="14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9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87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0" fontId="16" fillId="0" borderId="33" applyNumberFormat="0" applyFont="0" applyFill="0" applyAlignment="0" applyProtection="0"/>
    <xf numFmtId="0" fontId="14" fillId="0" borderId="0"/>
    <xf numFmtId="278" fontId="26" fillId="0" borderId="0" applyFont="0" applyFill="0" applyBorder="0" applyAlignment="0" applyProtection="0"/>
    <xf numFmtId="279" fontId="9" fillId="0" borderId="0" applyFont="0" applyFill="0" applyBorder="0" applyAlignment="0" applyProtection="0"/>
    <xf numFmtId="280" fontId="14" fillId="0" borderId="0" applyFont="0" applyFill="0" applyBorder="0" applyAlignment="0" applyProtection="0"/>
    <xf numFmtId="189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41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87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8" fontId="8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86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87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73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189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14" fontId="163" fillId="0" borderId="0"/>
    <xf numFmtId="0" fontId="164" fillId="0" borderId="0"/>
    <xf numFmtId="0" fontId="131" fillId="0" borderId="0"/>
    <xf numFmtId="40" fontId="165" fillId="0" borderId="0" applyBorder="0">
      <alignment horizontal="right"/>
    </xf>
    <xf numFmtId="0" fontId="166" fillId="0" borderId="0"/>
    <xf numFmtId="281" fontId="26" fillId="0" borderId="34">
      <alignment horizontal="right" vertical="center"/>
    </xf>
    <xf numFmtId="282" fontId="9" fillId="0" borderId="34">
      <alignment horizontal="right" vertical="center"/>
    </xf>
    <xf numFmtId="196" fontId="9" fillId="0" borderId="34">
      <alignment horizontal="right" vertical="center"/>
    </xf>
    <xf numFmtId="248" fontId="167" fillId="0" borderId="34">
      <alignment horizontal="right" vertical="center"/>
    </xf>
    <xf numFmtId="248" fontId="167" fillId="0" borderId="34">
      <alignment horizontal="right" vertical="center"/>
    </xf>
    <xf numFmtId="248" fontId="167" fillId="0" borderId="34">
      <alignment horizontal="right" vertical="center"/>
    </xf>
    <xf numFmtId="248" fontId="167" fillId="0" borderId="34">
      <alignment horizontal="right" vertical="center"/>
    </xf>
    <xf numFmtId="248" fontId="167" fillId="0" borderId="34">
      <alignment horizontal="right" vertical="center"/>
    </xf>
    <xf numFmtId="282" fontId="9" fillId="0" borderId="34">
      <alignment horizontal="right" vertical="center"/>
    </xf>
    <xf numFmtId="248" fontId="167" fillId="0" borderId="34">
      <alignment horizontal="right" vertical="center"/>
    </xf>
    <xf numFmtId="282" fontId="9" fillId="0" borderId="34">
      <alignment horizontal="right" vertical="center"/>
    </xf>
    <xf numFmtId="281" fontId="26" fillId="0" borderId="34">
      <alignment horizontal="right" vertical="center"/>
    </xf>
    <xf numFmtId="282" fontId="9" fillId="0" borderId="34">
      <alignment horizontal="right" vertical="center"/>
    </xf>
    <xf numFmtId="283" fontId="23" fillId="0" borderId="34">
      <alignment horizontal="right" vertical="center"/>
    </xf>
    <xf numFmtId="232" fontId="49" fillId="0" borderId="34">
      <alignment horizontal="right" vertical="center"/>
    </xf>
    <xf numFmtId="281" fontId="26" fillId="0" borderId="34">
      <alignment horizontal="right" vertical="center"/>
    </xf>
    <xf numFmtId="268" fontId="9" fillId="0" borderId="34">
      <alignment horizontal="right" vertical="center"/>
    </xf>
    <xf numFmtId="232" fontId="49" fillId="0" borderId="34">
      <alignment horizontal="right" vertical="center"/>
    </xf>
    <xf numFmtId="205" fontId="9" fillId="0" borderId="34">
      <alignment horizontal="right" vertical="center"/>
    </xf>
    <xf numFmtId="284" fontId="9" fillId="0" borderId="34">
      <alignment horizontal="right" vertical="center"/>
    </xf>
    <xf numFmtId="283" fontId="23" fillId="0" borderId="34">
      <alignment horizontal="right" vertical="center"/>
    </xf>
    <xf numFmtId="284" fontId="9" fillId="0" borderId="34">
      <alignment horizontal="right" vertical="center"/>
    </xf>
    <xf numFmtId="284" fontId="9" fillId="0" borderId="34">
      <alignment horizontal="right" vertical="center"/>
    </xf>
    <xf numFmtId="284" fontId="9" fillId="0" borderId="34">
      <alignment horizontal="right" vertical="center"/>
    </xf>
    <xf numFmtId="284" fontId="9" fillId="0" borderId="34">
      <alignment horizontal="right" vertical="center"/>
    </xf>
    <xf numFmtId="284" fontId="9" fillId="0" borderId="34">
      <alignment horizontal="right" vertical="center"/>
    </xf>
    <xf numFmtId="232" fontId="49" fillId="0" borderId="34">
      <alignment horizontal="right" vertical="center"/>
    </xf>
    <xf numFmtId="283" fontId="23" fillId="0" borderId="34">
      <alignment horizontal="right" vertical="center"/>
    </xf>
    <xf numFmtId="282" fontId="9" fillId="0" borderId="34">
      <alignment horizontal="right" vertical="center"/>
    </xf>
    <xf numFmtId="284" fontId="9" fillId="0" borderId="34">
      <alignment horizontal="right" vertical="center"/>
    </xf>
    <xf numFmtId="285" fontId="14" fillId="0" borderId="34">
      <alignment horizontal="right" vertical="center"/>
    </xf>
    <xf numFmtId="284" fontId="9" fillId="0" borderId="34">
      <alignment horizontal="right" vertical="center"/>
    </xf>
    <xf numFmtId="281" fontId="26" fillId="0" borderId="34">
      <alignment horizontal="right" vertical="center"/>
    </xf>
    <xf numFmtId="284" fontId="9" fillId="0" borderId="34">
      <alignment horizontal="right" vertical="center"/>
    </xf>
    <xf numFmtId="281" fontId="26" fillId="0" borderId="34">
      <alignment horizontal="right" vertical="center"/>
    </xf>
    <xf numFmtId="248" fontId="167" fillId="0" borderId="34">
      <alignment horizontal="right" vertical="center"/>
    </xf>
    <xf numFmtId="286" fontId="71" fillId="0" borderId="34">
      <alignment horizontal="right" vertical="center"/>
    </xf>
    <xf numFmtId="196" fontId="9" fillId="0" borderId="34">
      <alignment horizontal="right" vertical="center"/>
    </xf>
    <xf numFmtId="281" fontId="26" fillId="0" borderId="34">
      <alignment horizontal="right" vertical="center"/>
    </xf>
    <xf numFmtId="232" fontId="49" fillId="0" borderId="34">
      <alignment horizontal="right" vertical="center"/>
    </xf>
    <xf numFmtId="232" fontId="49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3" fontId="23" fillId="0" borderId="34">
      <alignment horizontal="right" vertical="center"/>
    </xf>
    <xf numFmtId="282" fontId="9" fillId="0" borderId="34">
      <alignment horizontal="right" vertical="center"/>
    </xf>
    <xf numFmtId="283" fontId="23" fillId="0" borderId="34">
      <alignment horizontal="right" vertical="center"/>
    </xf>
    <xf numFmtId="287" fontId="26" fillId="0" borderId="34">
      <alignment horizontal="right" vertical="center"/>
    </xf>
    <xf numFmtId="287" fontId="26" fillId="0" borderId="34">
      <alignment horizontal="right" vertical="center"/>
    </xf>
    <xf numFmtId="287" fontId="26" fillId="0" borderId="34">
      <alignment horizontal="right" vertical="center"/>
    </xf>
    <xf numFmtId="287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8" fontId="16" fillId="0" borderId="34">
      <alignment horizontal="right" vertical="center"/>
    </xf>
    <xf numFmtId="283" fontId="23" fillId="0" borderId="34">
      <alignment horizontal="right" vertical="center"/>
    </xf>
    <xf numFmtId="288" fontId="16" fillId="0" borderId="34">
      <alignment horizontal="right" vertical="center"/>
    </xf>
    <xf numFmtId="283" fontId="23" fillId="0" borderId="34">
      <alignment horizontal="right" vertical="center"/>
    </xf>
    <xf numFmtId="194" fontId="26" fillId="0" borderId="34">
      <alignment horizontal="right" vertical="center"/>
    </xf>
    <xf numFmtId="284" fontId="9" fillId="0" borderId="34">
      <alignment horizontal="right" vertical="center"/>
    </xf>
    <xf numFmtId="289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7" fontId="26" fillId="0" borderId="34">
      <alignment horizontal="right" vertical="center"/>
    </xf>
    <xf numFmtId="287" fontId="26" fillId="0" borderId="34">
      <alignment horizontal="right" vertical="center"/>
    </xf>
    <xf numFmtId="283" fontId="23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90" fontId="168" fillId="6" borderId="35" applyFont="0" applyFill="0" applyBorder="0"/>
    <xf numFmtId="290" fontId="168" fillId="6" borderId="35" applyFont="0" applyFill="0" applyBorder="0"/>
    <xf numFmtId="232" fontId="49" fillId="0" borderId="34">
      <alignment horizontal="right" vertical="center"/>
    </xf>
    <xf numFmtId="232" fontId="49" fillId="0" borderId="34">
      <alignment horizontal="right" vertical="center"/>
    </xf>
    <xf numFmtId="291" fontId="9" fillId="0" borderId="34">
      <alignment horizontal="right" vertical="center"/>
    </xf>
    <xf numFmtId="232" fontId="49" fillId="0" borderId="34">
      <alignment horizontal="right" vertical="center"/>
    </xf>
    <xf numFmtId="281" fontId="26" fillId="0" borderId="34">
      <alignment horizontal="right" vertical="center"/>
    </xf>
    <xf numFmtId="196" fontId="9" fillId="0" borderId="34">
      <alignment horizontal="right" vertical="center"/>
    </xf>
    <xf numFmtId="248" fontId="167" fillId="0" borderId="34">
      <alignment horizontal="right" vertical="center"/>
    </xf>
    <xf numFmtId="232" fontId="49" fillId="0" borderId="34">
      <alignment horizontal="right" vertical="center"/>
    </xf>
    <xf numFmtId="281" fontId="26" fillId="0" borderId="34">
      <alignment horizontal="right" vertical="center"/>
    </xf>
    <xf numFmtId="221" fontId="26" fillId="0" borderId="36">
      <alignment horizontal="right" vertical="center"/>
    </xf>
    <xf numFmtId="232" fontId="49" fillId="0" borderId="34">
      <alignment horizontal="right" vertical="center"/>
    </xf>
    <xf numFmtId="281" fontId="26" fillId="0" borderId="34">
      <alignment horizontal="right" vertical="center"/>
    </xf>
    <xf numFmtId="221" fontId="26" fillId="0" borderId="36">
      <alignment horizontal="right" vertical="center"/>
    </xf>
    <xf numFmtId="281" fontId="26" fillId="0" borderId="34">
      <alignment horizontal="right" vertical="center"/>
    </xf>
    <xf numFmtId="232" fontId="49" fillId="0" borderId="34">
      <alignment horizontal="right" vertical="center"/>
    </xf>
    <xf numFmtId="289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2" fontId="9" fillId="0" borderId="34">
      <alignment horizontal="right" vertical="center"/>
    </xf>
    <xf numFmtId="281" fontId="26" fillId="0" borderId="34">
      <alignment horizontal="right" vertical="center"/>
    </xf>
    <xf numFmtId="232" fontId="49" fillId="0" borderId="34">
      <alignment horizontal="right" vertical="center"/>
    </xf>
    <xf numFmtId="248" fontId="167" fillId="0" borderId="34">
      <alignment horizontal="right" vertical="center"/>
    </xf>
    <xf numFmtId="292" fontId="169" fillId="0" borderId="34">
      <alignment horizontal="right" vertical="center"/>
    </xf>
    <xf numFmtId="292" fontId="169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3" fontId="23" fillId="0" borderId="34">
      <alignment horizontal="right" vertical="center"/>
    </xf>
    <xf numFmtId="283" fontId="23" fillId="0" borderId="34">
      <alignment horizontal="right" vertical="center"/>
    </xf>
    <xf numFmtId="281" fontId="26" fillId="0" borderId="34">
      <alignment horizontal="right" vertical="center"/>
    </xf>
    <xf numFmtId="282" fontId="9" fillId="0" borderId="34">
      <alignment horizontal="right" vertical="center"/>
    </xf>
    <xf numFmtId="293" fontId="49" fillId="0" borderId="34">
      <alignment horizontal="right" vertical="center"/>
    </xf>
    <xf numFmtId="282" fontId="9" fillId="0" borderId="34">
      <alignment horizontal="right" vertical="center"/>
    </xf>
    <xf numFmtId="282" fontId="9" fillId="0" borderId="34">
      <alignment horizontal="right" vertical="center"/>
    </xf>
    <xf numFmtId="283" fontId="23" fillId="0" borderId="34">
      <alignment horizontal="right" vertical="center"/>
    </xf>
    <xf numFmtId="283" fontId="23" fillId="0" borderId="34">
      <alignment horizontal="right" vertical="center"/>
    </xf>
    <xf numFmtId="248" fontId="167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3" fontId="23" fillId="0" borderId="34">
      <alignment horizontal="right" vertical="center"/>
    </xf>
    <xf numFmtId="232" fontId="49" fillId="0" borderId="34">
      <alignment horizontal="right" vertical="center"/>
    </xf>
    <xf numFmtId="268" fontId="9" fillId="0" borderId="34">
      <alignment horizontal="right" vertical="center"/>
    </xf>
    <xf numFmtId="281" fontId="26" fillId="0" borderId="34">
      <alignment horizontal="right" vertical="center"/>
    </xf>
    <xf numFmtId="232" fontId="49" fillId="0" borderId="34">
      <alignment horizontal="right" vertical="center"/>
    </xf>
    <xf numFmtId="281" fontId="26" fillId="0" borderId="34">
      <alignment horizontal="right" vertical="center"/>
    </xf>
    <xf numFmtId="205" fontId="9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3" fontId="23" fillId="0" borderId="34">
      <alignment horizontal="right" vertical="center"/>
    </xf>
    <xf numFmtId="282" fontId="9" fillId="0" borderId="34">
      <alignment horizontal="right" vertical="center"/>
    </xf>
    <xf numFmtId="282" fontId="9" fillId="0" borderId="34">
      <alignment horizontal="right" vertical="center"/>
    </xf>
    <xf numFmtId="281" fontId="26" fillId="0" borderId="34">
      <alignment horizontal="right" vertical="center"/>
    </xf>
    <xf numFmtId="232" fontId="49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32" fontId="49" fillId="0" borderId="34">
      <alignment horizontal="right" vertical="center"/>
    </xf>
    <xf numFmtId="248" fontId="167" fillId="0" borderId="34">
      <alignment horizontal="right" vertical="center"/>
    </xf>
    <xf numFmtId="281" fontId="26" fillId="0" borderId="34">
      <alignment horizontal="right" vertical="center"/>
    </xf>
    <xf numFmtId="292" fontId="169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48" fontId="167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196" fontId="9" fillId="0" borderId="34">
      <alignment horizontal="right" vertical="center"/>
    </xf>
    <xf numFmtId="248" fontId="167" fillId="0" borderId="34">
      <alignment horizontal="right" vertical="center"/>
    </xf>
    <xf numFmtId="281" fontId="26" fillId="0" borderId="34">
      <alignment horizontal="right" vertical="center"/>
    </xf>
    <xf numFmtId="285" fontId="14" fillId="0" borderId="34">
      <alignment horizontal="right" vertical="center"/>
    </xf>
    <xf numFmtId="286" fontId="71" fillId="0" borderId="34">
      <alignment horizontal="right" vertical="center"/>
    </xf>
    <xf numFmtId="283" fontId="23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81" fontId="26" fillId="0" borderId="34">
      <alignment horizontal="right" vertical="center"/>
    </xf>
    <xf numFmtId="217" fontId="92" fillId="0" borderId="8">
      <protection hidden="1"/>
    </xf>
    <xf numFmtId="0" fontId="170" fillId="0" borderId="0">
      <alignment horizontal="center" vertical="center" wrapText="1"/>
    </xf>
    <xf numFmtId="49" fontId="63" fillId="0" borderId="0" applyFill="0" applyBorder="0" applyAlignment="0"/>
    <xf numFmtId="294" fontId="16" fillId="0" borderId="0" applyFill="0" applyBorder="0" applyAlignment="0"/>
    <xf numFmtId="295" fontId="14" fillId="0" borderId="0" applyFill="0" applyBorder="0" applyAlignment="0"/>
    <xf numFmtId="296" fontId="16" fillId="0" borderId="0" applyFill="0" applyBorder="0" applyAlignment="0"/>
    <xf numFmtId="178" fontId="26" fillId="0" borderId="34">
      <alignment horizontal="center"/>
    </xf>
    <xf numFmtId="0" fontId="16" fillId="0" borderId="0" applyNumberFormat="0" applyFill="0" applyBorder="0" applyAlignment="0" applyProtection="0"/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0" fontId="26" fillId="0" borderId="0" applyNumberFormat="0" applyFill="0" applyBorder="0" applyAlignment="0" applyProtection="0"/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175" fontId="9" fillId="0" borderId="34">
      <alignment horizontal="center"/>
    </xf>
    <xf numFmtId="0" fontId="26" fillId="0" borderId="0" applyNumberFormat="0" applyFill="0" applyBorder="0" applyAlignment="0" applyProtection="0"/>
    <xf numFmtId="178" fontId="26" fillId="0" borderId="34">
      <alignment horizontal="center"/>
    </xf>
    <xf numFmtId="0" fontId="16" fillId="0" borderId="0" applyNumberFormat="0" applyFill="0" applyBorder="0" applyAlignment="0" applyProtection="0"/>
    <xf numFmtId="178" fontId="26" fillId="0" borderId="34">
      <alignment horizontal="center"/>
    </xf>
    <xf numFmtId="0" fontId="26" fillId="0" borderId="0" applyNumberFormat="0" applyFill="0" applyBorder="0" applyAlignment="0" applyProtection="0"/>
    <xf numFmtId="0" fontId="138" fillId="0" borderId="0">
      <alignment vertical="center" wrapText="1"/>
      <protection locked="0"/>
    </xf>
    <xf numFmtId="0" fontId="16" fillId="0" borderId="0" applyNumberFormat="0" applyFill="0" applyBorder="0" applyAlignment="0" applyProtection="0"/>
    <xf numFmtId="0" fontId="101" fillId="0" borderId="37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229" fontId="2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3" fontId="171" fillId="0" borderId="15" applyNumberFormat="0" applyBorder="0" applyAlignment="0"/>
    <xf numFmtId="3" fontId="171" fillId="0" borderId="15" applyNumberFormat="0" applyBorder="0" applyAlignment="0"/>
    <xf numFmtId="40" fontId="103" fillId="0" borderId="0"/>
    <xf numFmtId="0" fontId="172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0" borderId="0" applyNumberFormat="0" applyBorder="0" applyProtection="0">
      <alignment horizontal="center" vertical="center"/>
    </xf>
    <xf numFmtId="0" fontId="175" fillId="0" borderId="0" applyNumberFormat="0" applyProtection="0">
      <alignment horizontal="center" vertical="center"/>
    </xf>
    <xf numFmtId="0" fontId="176" fillId="0" borderId="0" applyNumberFormat="0" applyProtection="0">
      <alignment horizontal="center" vertical="center"/>
    </xf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6" fillId="0" borderId="33" applyNumberFormat="0" applyFon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8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177" fillId="0" borderId="38" applyNumberFormat="0" applyFill="0" applyAlignment="0" applyProtection="0"/>
    <xf numFmtId="0" fontId="8" fillId="0" borderId="5">
      <alignment horizontal="left"/>
    </xf>
    <xf numFmtId="0" fontId="74" fillId="0" borderId="9">
      <alignment horizontal="center"/>
    </xf>
    <xf numFmtId="165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256" fontId="121" fillId="0" borderId="0" applyFont="0" applyFill="0" applyBorder="0" applyAlignment="0" applyProtection="0"/>
    <xf numFmtId="0" fontId="14" fillId="0" borderId="0"/>
    <xf numFmtId="297" fontId="24" fillId="0" borderId="0" applyFont="0" applyFill="0" applyBorder="0" applyAlignment="0" applyProtection="0"/>
    <xf numFmtId="298" fontId="25" fillId="0" borderId="0" applyFont="0" applyFill="0" applyBorder="0" applyAlignment="0" applyProtection="0"/>
    <xf numFmtId="0" fontId="9" fillId="0" borderId="3"/>
    <xf numFmtId="296" fontId="26" fillId="0" borderId="0"/>
    <xf numFmtId="299" fontId="9" fillId="0" borderId="0"/>
    <xf numFmtId="289" fontId="26" fillId="0" borderId="3"/>
    <xf numFmtId="300" fontId="9" fillId="0" borderId="3"/>
    <xf numFmtId="3" fontId="9" fillId="40" borderId="17">
      <alignment horizontal="right" vertical="top" wrapText="1"/>
    </xf>
    <xf numFmtId="0" fontId="179" fillId="0" borderId="0"/>
    <xf numFmtId="0" fontId="180" fillId="0" borderId="0"/>
    <xf numFmtId="3" fontId="26" fillId="0" borderId="0" applyNumberFormat="0" applyBorder="0" applyAlignment="0" applyProtection="0">
      <alignment horizontal="centerContinuous"/>
      <protection locked="0"/>
    </xf>
    <xf numFmtId="3" fontId="34" fillId="0" borderId="0">
      <protection locked="0"/>
    </xf>
    <xf numFmtId="0" fontId="179" fillId="0" borderId="0"/>
    <xf numFmtId="0" fontId="181" fillId="0" borderId="39" applyFill="0" applyBorder="0" applyAlignment="0">
      <alignment horizontal="center"/>
    </xf>
    <xf numFmtId="5" fontId="182" fillId="51" borderId="40">
      <alignment vertical="top"/>
    </xf>
    <xf numFmtId="0" fontId="183" fillId="52" borderId="3">
      <alignment horizontal="left" vertical="center"/>
    </xf>
    <xf numFmtId="6" fontId="184" fillId="53" borderId="40"/>
    <xf numFmtId="5" fontId="60" fillId="0" borderId="40">
      <alignment horizontal="left" vertical="top"/>
    </xf>
    <xf numFmtId="5" fontId="185" fillId="0" borderId="40">
      <alignment horizontal="left" vertical="top"/>
    </xf>
    <xf numFmtId="0" fontId="186" fillId="54" borderId="0">
      <alignment horizontal="left" vertical="center"/>
    </xf>
    <xf numFmtId="5" fontId="14" fillId="0" borderId="10">
      <alignment horizontal="left" vertical="top"/>
    </xf>
    <xf numFmtId="5" fontId="14" fillId="0" borderId="10">
      <alignment horizontal="left" vertical="top"/>
    </xf>
    <xf numFmtId="0" fontId="187" fillId="0" borderId="10">
      <alignment horizontal="left" vertical="center"/>
    </xf>
    <xf numFmtId="0" fontId="188" fillId="0" borderId="10">
      <alignment horizontal="left" vertical="center"/>
    </xf>
    <xf numFmtId="0" fontId="188" fillId="0" borderId="10">
      <alignment horizontal="left" vertical="center"/>
    </xf>
    <xf numFmtId="0" fontId="187" fillId="0" borderId="10">
      <alignment horizontal="left" vertical="center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01" fontId="16" fillId="0" borderId="0" applyFont="0" applyFill="0" applyBorder="0" applyAlignment="0" applyProtection="0"/>
    <xf numFmtId="302" fontId="16" fillId="0" borderId="0" applyFont="0" applyFill="0" applyBorder="0" applyAlignment="0" applyProtection="0"/>
    <xf numFmtId="42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0" fontId="189" fillId="0" borderId="0" applyNumberFormat="0" applyFill="0" applyBorder="0" applyAlignment="0" applyProtection="0"/>
    <xf numFmtId="0" fontId="76" fillId="0" borderId="0" applyNumberFormat="0" applyFont="0" applyFill="0" applyBorder="0" applyProtection="0">
      <alignment horizontal="center" vertical="center" wrapText="1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1" fontId="190" fillId="0" borderId="0" applyFont="0" applyFill="0" applyBorder="0" applyAlignment="0" applyProtection="0"/>
    <xf numFmtId="303" fontId="190" fillId="0" borderId="0" applyFont="0" applyFill="0" applyBorder="0" applyAlignment="0" applyProtection="0"/>
    <xf numFmtId="3" fontId="191" fillId="0" borderId="0" applyNumberFormat="0" applyFill="0" applyBorder="0" applyAlignment="0">
      <alignment horizontal="centerContinuous" vertical="center"/>
    </xf>
    <xf numFmtId="0" fontId="192" fillId="0" borderId="41" applyNumberFormat="0" applyFont="0" applyAlignment="0">
      <alignment horizontal="center"/>
    </xf>
    <xf numFmtId="0" fontId="193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2" fontId="194" fillId="0" borderId="0" applyFont="0" applyFill="0" applyBorder="0" applyAlignment="0" applyProtection="0"/>
    <xf numFmtId="44" fontId="194" fillId="0" borderId="0" applyFont="0" applyFill="0" applyBorder="0" applyAlignment="0" applyProtection="0"/>
    <xf numFmtId="9" fontId="195" fillId="0" borderId="0" applyFont="0" applyFill="0" applyBorder="0" applyAlignment="0" applyProtection="0"/>
    <xf numFmtId="0" fontId="194" fillId="0" borderId="0"/>
    <xf numFmtId="0" fontId="195" fillId="0" borderId="0" applyFont="0" applyFill="0" applyBorder="0" applyAlignment="0" applyProtection="0"/>
    <xf numFmtId="0" fontId="195" fillId="0" borderId="0" applyFont="0" applyFill="0" applyBorder="0" applyAlignment="0" applyProtection="0"/>
    <xf numFmtId="0" fontId="195" fillId="0" borderId="0" applyFont="0" applyFill="0" applyBorder="0" applyAlignment="0" applyProtection="0"/>
    <xf numFmtId="0" fontId="195" fillId="0" borderId="0" applyFont="0" applyFill="0" applyBorder="0" applyAlignment="0" applyProtection="0"/>
    <xf numFmtId="0" fontId="195" fillId="0" borderId="0"/>
    <xf numFmtId="0" fontId="196" fillId="0" borderId="0" applyFont="0" applyFill="0" applyBorder="0" applyAlignment="0" applyProtection="0"/>
    <xf numFmtId="0" fontId="196" fillId="0" borderId="0" applyFont="0" applyFill="0" applyBorder="0" applyAlignment="0" applyProtection="0"/>
    <xf numFmtId="0" fontId="4" fillId="0" borderId="0">
      <alignment vertical="center"/>
    </xf>
    <xf numFmtId="40" fontId="197" fillId="0" borderId="0" applyFont="0" applyFill="0" applyBorder="0" applyAlignment="0" applyProtection="0"/>
    <xf numFmtId="38" fontId="197" fillId="0" borderId="0" applyFont="0" applyFill="0" applyBorder="0" applyAlignment="0" applyProtection="0"/>
    <xf numFmtId="0" fontId="197" fillId="0" borderId="0" applyFont="0" applyFill="0" applyBorder="0" applyAlignment="0" applyProtection="0"/>
    <xf numFmtId="0" fontId="197" fillId="0" borderId="0" applyFont="0" applyFill="0" applyBorder="0" applyAlignment="0" applyProtection="0"/>
    <xf numFmtId="9" fontId="198" fillId="0" borderId="0" applyBorder="0" applyAlignment="0" applyProtection="0"/>
    <xf numFmtId="0" fontId="199" fillId="0" borderId="0"/>
    <xf numFmtId="0" fontId="199" fillId="0" borderId="0"/>
    <xf numFmtId="165" fontId="200" fillId="0" borderId="0" applyFont="0" applyFill="0" applyBorder="0" applyAlignment="0" applyProtection="0"/>
    <xf numFmtId="166" fontId="35" fillId="0" borderId="0" applyFont="0" applyFill="0" applyBorder="0" applyAlignment="0" applyProtection="0">
      <alignment vertical="center"/>
    </xf>
    <xf numFmtId="247" fontId="201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202" fillId="0" borderId="0"/>
    <xf numFmtId="0" fontId="132" fillId="0" borderId="0"/>
    <xf numFmtId="0" fontId="203" fillId="0" borderId="8"/>
    <xf numFmtId="165" fontId="204" fillId="0" borderId="0" applyFont="0" applyFill="0" applyBorder="0" applyAlignment="0" applyProtection="0"/>
    <xf numFmtId="166" fontId="204" fillId="0" borderId="0" applyFont="0" applyFill="0" applyBorder="0" applyAlignment="0" applyProtection="0"/>
    <xf numFmtId="0" fontId="16" fillId="0" borderId="0"/>
    <xf numFmtId="4" fontId="76" fillId="0" borderId="0" applyFont="0" applyFill="0" applyBorder="0" applyAlignment="0" applyProtection="0"/>
    <xf numFmtId="38" fontId="205" fillId="0" borderId="0" applyFont="0" applyFill="0" applyBorder="0" applyAlignment="0" applyProtection="0"/>
    <xf numFmtId="0" fontId="16" fillId="0" borderId="0"/>
    <xf numFmtId="177" fontId="204" fillId="0" borderId="0" applyFont="0" applyFill="0" applyBorder="0" applyAlignment="0" applyProtection="0"/>
    <xf numFmtId="174" fontId="20" fillId="0" borderId="0" applyFont="0" applyFill="0" applyBorder="0" applyAlignment="0" applyProtection="0"/>
    <xf numFmtId="215" fontId="204" fillId="0" borderId="0" applyFont="0" applyFill="0" applyBorder="0" applyAlignment="0" applyProtection="0"/>
    <xf numFmtId="304" fontId="203" fillId="0" borderId="0" applyFont="0" applyFill="0" applyBorder="0" applyAlignment="0" applyProtection="0"/>
    <xf numFmtId="305" fontId="203" fillId="0" borderId="0" applyFont="0" applyFill="0" applyBorder="0" applyAlignment="0" applyProtection="0"/>
    <xf numFmtId="261" fontId="205" fillId="0" borderId="34">
      <alignment horizontal="center"/>
    </xf>
    <xf numFmtId="0" fontId="9" fillId="0" borderId="0"/>
    <xf numFmtId="43" fontId="77" fillId="0" borderId="0" applyFont="0" applyFill="0" applyBorder="0" applyAlignment="0" applyProtection="0"/>
    <xf numFmtId="0" fontId="75" fillId="0" borderId="0"/>
    <xf numFmtId="307" fontId="75" fillId="0" borderId="0" applyFont="0" applyFill="0" applyBorder="0" applyAlignment="0" applyProtection="0"/>
    <xf numFmtId="0" fontId="77" fillId="0" borderId="0">
      <protection locked="0"/>
    </xf>
    <xf numFmtId="43" fontId="1" fillId="0" borderId="0" applyFont="0" applyFill="0" applyBorder="0" applyAlignment="0" applyProtection="0"/>
    <xf numFmtId="0" fontId="43" fillId="0" borderId="0"/>
  </cellStyleXfs>
  <cellXfs count="308">
    <xf numFmtId="0" fontId="0" fillId="0" borderId="0" xfId="0">
      <protection locked="0"/>
    </xf>
    <xf numFmtId="0" fontId="4" fillId="3" borderId="0" xfId="0" applyFont="1" applyFill="1" applyAlignment="1" applyProtection="1">
      <alignment vertical="center"/>
    </xf>
    <xf numFmtId="3" fontId="4" fillId="3" borderId="3" xfId="0" applyNumberFormat="1" applyFont="1" applyFill="1" applyBorder="1" applyAlignment="1" applyProtection="1">
      <alignment vertical="center"/>
    </xf>
    <xf numFmtId="3" fontId="5" fillId="3" borderId="3" xfId="0" applyNumberFormat="1" applyFont="1" applyFill="1" applyBorder="1" applyAlignment="1" applyProtection="1">
      <alignment vertical="center"/>
    </xf>
    <xf numFmtId="3" fontId="5" fillId="3" borderId="3" xfId="0" applyNumberFormat="1" applyFont="1" applyFill="1" applyBorder="1" applyAlignment="1" applyProtection="1">
      <alignment horizontal="center" vertical="center"/>
    </xf>
    <xf numFmtId="3" fontId="6" fillId="3" borderId="0" xfId="0" applyNumberFormat="1" applyFont="1" applyFill="1" applyAlignment="1" applyProtection="1">
      <alignment vertical="center"/>
    </xf>
    <xf numFmtId="0" fontId="3" fillId="3" borderId="0" xfId="0" applyFont="1" applyFill="1" applyAlignment="1" applyProtection="1">
      <alignment vertical="center"/>
    </xf>
    <xf numFmtId="3" fontId="210" fillId="3" borderId="3" xfId="0" applyNumberFormat="1" applyFont="1" applyFill="1" applyBorder="1" applyAlignment="1" applyProtection="1">
      <alignment vertical="center"/>
    </xf>
    <xf numFmtId="0" fontId="207" fillId="3" borderId="0" xfId="0" applyFont="1" applyFill="1" applyAlignment="1" applyProtection="1">
      <alignment horizontal="center" vertical="center"/>
    </xf>
    <xf numFmtId="0" fontId="208" fillId="3" borderId="0" xfId="0" applyFont="1" applyFill="1" applyAlignment="1">
      <alignment horizontal="center" vertical="center" wrapText="1"/>
      <protection locked="0"/>
    </xf>
    <xf numFmtId="0" fontId="206" fillId="3" borderId="0" xfId="0" applyFont="1" applyFill="1" applyAlignment="1" applyProtection="1">
      <alignment vertical="center"/>
    </xf>
    <xf numFmtId="0" fontId="207" fillId="3" borderId="0" xfId="0" applyFont="1" applyFill="1" applyAlignment="1" applyProtection="1">
      <alignment vertical="center"/>
    </xf>
    <xf numFmtId="0" fontId="4" fillId="3" borderId="0" xfId="1822" applyFont="1" applyFill="1" applyAlignment="1">
      <alignment vertical="center"/>
    </xf>
    <xf numFmtId="0" fontId="0" fillId="0" borderId="0" xfId="0" applyProtection="1"/>
    <xf numFmtId="0" fontId="212" fillId="0" borderId="3" xfId="0" applyFont="1" applyBorder="1" applyAlignment="1" applyProtection="1">
      <alignment horizontal="center" vertical="center"/>
    </xf>
    <xf numFmtId="0" fontId="212" fillId="0" borderId="3" xfId="0" applyFont="1" applyBorder="1" applyAlignment="1" applyProtection="1">
      <alignment vertical="center" wrapText="1"/>
    </xf>
    <xf numFmtId="0" fontId="212" fillId="0" borderId="3" xfId="0" applyFont="1" applyBorder="1" applyAlignment="1" applyProtection="1">
      <alignment horizontal="center" vertical="center" wrapText="1"/>
    </xf>
    <xf numFmtId="0" fontId="211" fillId="0" borderId="40" xfId="0" applyFont="1" applyBorder="1" applyAlignment="1" applyProtection="1">
      <alignment horizontal="center" vertical="center"/>
    </xf>
    <xf numFmtId="0" fontId="211" fillId="0" borderId="40" xfId="0" applyFont="1" applyBorder="1" applyAlignment="1" applyProtection="1">
      <alignment horizontal="center" vertical="center" wrapText="1"/>
    </xf>
    <xf numFmtId="2" fontId="211" fillId="0" borderId="40" xfId="0" applyNumberFormat="1" applyFont="1" applyBorder="1" applyAlignment="1" applyProtection="1">
      <alignment horizontal="center" vertical="center" wrapText="1"/>
    </xf>
    <xf numFmtId="2" fontId="211" fillId="0" borderId="3" xfId="0" applyNumberFormat="1" applyFont="1" applyBorder="1" applyAlignment="1" applyProtection="1">
      <alignment horizontal="center" vertical="center" wrapText="1"/>
    </xf>
    <xf numFmtId="0" fontId="211" fillId="55" borderId="3" xfId="0" applyFont="1" applyFill="1" applyBorder="1" applyAlignment="1" applyProtection="1">
      <alignment vertical="center"/>
    </xf>
    <xf numFmtId="0" fontId="214" fillId="0" borderId="0" xfId="0" applyFont="1" applyAlignment="1" applyProtection="1">
      <alignment vertical="center"/>
    </xf>
    <xf numFmtId="0" fontId="216" fillId="0" borderId="0" xfId="0" applyFont="1" applyAlignment="1" applyProtection="1">
      <alignment vertical="center"/>
    </xf>
    <xf numFmtId="0" fontId="5" fillId="3" borderId="0" xfId="0" applyFont="1" applyFill="1" applyAlignment="1" applyProtection="1">
      <alignment vertical="center"/>
    </xf>
    <xf numFmtId="0" fontId="217" fillId="3" borderId="0" xfId="0" applyFont="1" applyFill="1" applyAlignment="1" applyProtection="1">
      <alignment vertical="center"/>
    </xf>
    <xf numFmtId="0" fontId="209" fillId="3" borderId="0" xfId="0" applyFont="1" applyFill="1" applyAlignment="1" applyProtection="1">
      <alignment vertical="center"/>
    </xf>
    <xf numFmtId="0" fontId="216" fillId="0" borderId="3" xfId="0" quotePrefix="1" applyFont="1" applyBorder="1" applyAlignment="1" applyProtection="1">
      <alignment horizontal="left" vertical="center" wrapText="1"/>
    </xf>
    <xf numFmtId="199" fontId="211" fillId="55" borderId="43" xfId="1823" applyNumberFormat="1" applyFont="1" applyFill="1" applyBorder="1" applyAlignment="1" applyProtection="1">
      <alignment vertical="center"/>
    </xf>
    <xf numFmtId="306" fontId="212" fillId="0" borderId="3" xfId="0" applyNumberFormat="1" applyFont="1" applyBorder="1" applyAlignment="1" applyProtection="1">
      <alignment horizontal="center" vertical="center"/>
    </xf>
    <xf numFmtId="199" fontId="212" fillId="0" borderId="3" xfId="1823" applyNumberFormat="1" applyFont="1" applyBorder="1" applyAlignment="1">
      <alignment horizontal="center" vertical="center"/>
    </xf>
    <xf numFmtId="0" fontId="77" fillId="0" borderId="0" xfId="0" applyFont="1" applyProtection="1"/>
    <xf numFmtId="0" fontId="207" fillId="3" borderId="0" xfId="0" applyFont="1" applyFill="1" applyAlignment="1" applyProtection="1">
      <alignment horizontal="left" vertical="center"/>
    </xf>
    <xf numFmtId="0" fontId="208" fillId="3" borderId="0" xfId="0" applyFont="1" applyFill="1" applyAlignment="1">
      <alignment horizontal="left" vertical="center" wrapText="1"/>
      <protection locked="0"/>
    </xf>
    <xf numFmtId="0" fontId="4" fillId="3" borderId="0" xfId="0" applyFont="1" applyFill="1" applyAlignment="1" applyProtection="1">
      <alignment horizontal="left" vertical="center"/>
    </xf>
    <xf numFmtId="0" fontId="206" fillId="3" borderId="0" xfId="0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center" vertical="center"/>
    </xf>
    <xf numFmtId="0" fontId="211" fillId="55" borderId="4" xfId="0" applyFont="1" applyFill="1" applyBorder="1" applyAlignment="1" applyProtection="1">
      <alignment horizontal="left" vertical="center"/>
    </xf>
    <xf numFmtId="0" fontId="211" fillId="55" borderId="4" xfId="0" applyFont="1" applyFill="1" applyBorder="1" applyAlignment="1" applyProtection="1">
      <alignment vertical="center"/>
    </xf>
    <xf numFmtId="0" fontId="211" fillId="0" borderId="5" xfId="0" applyFont="1" applyBorder="1" applyAlignment="1" applyProtection="1">
      <alignment horizontal="center" vertical="center"/>
    </xf>
    <xf numFmtId="0" fontId="211" fillId="0" borderId="5" xfId="0" applyFont="1" applyBorder="1" applyAlignment="1" applyProtection="1">
      <alignment horizontal="left" vertical="center"/>
    </xf>
    <xf numFmtId="0" fontId="211" fillId="0" borderId="5" xfId="0" applyFont="1" applyBorder="1" applyAlignment="1" applyProtection="1">
      <alignment vertical="center"/>
    </xf>
    <xf numFmtId="0" fontId="219" fillId="0" borderId="5" xfId="0" applyFont="1" applyBorder="1" applyAlignment="1" applyProtection="1">
      <alignment horizontal="center" vertical="center"/>
    </xf>
    <xf numFmtId="0" fontId="219" fillId="0" borderId="5" xfId="0" applyFont="1" applyBorder="1" applyAlignment="1" applyProtection="1">
      <alignment horizontal="left" vertical="center" wrapText="1"/>
    </xf>
    <xf numFmtId="0" fontId="219" fillId="0" borderId="5" xfId="0" quotePrefix="1" applyFont="1" applyBorder="1" applyAlignment="1" applyProtection="1">
      <alignment vertical="center"/>
    </xf>
    <xf numFmtId="0" fontId="219" fillId="0" borderId="5" xfId="0" quotePrefix="1" applyFont="1" applyBorder="1" applyAlignment="1" applyProtection="1">
      <alignment vertical="center" wrapText="1"/>
    </xf>
    <xf numFmtId="0" fontId="211" fillId="55" borderId="5" xfId="0" applyFont="1" applyFill="1" applyBorder="1" applyAlignment="1" applyProtection="1">
      <alignment horizontal="left" vertical="center"/>
    </xf>
    <xf numFmtId="0" fontId="211" fillId="55" borderId="5" xfId="0" applyFont="1" applyFill="1" applyBorder="1" applyAlignment="1" applyProtection="1">
      <alignment vertical="center"/>
    </xf>
    <xf numFmtId="0" fontId="219" fillId="0" borderId="5" xfId="0" applyFont="1" applyBorder="1" applyAlignment="1" applyProtection="1">
      <alignment vertical="center" wrapText="1"/>
    </xf>
    <xf numFmtId="0" fontId="219" fillId="0" borderId="44" xfId="0" applyFont="1" applyBorder="1" applyAlignment="1" applyProtection="1">
      <alignment horizontal="center" vertical="center"/>
    </xf>
    <xf numFmtId="0" fontId="219" fillId="0" borderId="44" xfId="0" applyFont="1" applyBorder="1" applyAlignment="1" applyProtection="1">
      <alignment horizontal="left" vertical="center" wrapText="1"/>
    </xf>
    <xf numFmtId="0" fontId="219" fillId="0" borderId="44" xfId="0" quotePrefix="1" applyFont="1" applyBorder="1" applyAlignment="1" applyProtection="1">
      <alignment vertical="center" wrapText="1"/>
    </xf>
    <xf numFmtId="0" fontId="219" fillId="0" borderId="44" xfId="0" quotePrefix="1" applyFont="1" applyBorder="1" applyAlignment="1" applyProtection="1">
      <alignment vertical="center"/>
    </xf>
    <xf numFmtId="4" fontId="207" fillId="3" borderId="0" xfId="0" applyNumberFormat="1" applyFont="1" applyFill="1" applyAlignment="1" applyProtection="1">
      <alignment horizontal="center" vertical="center"/>
    </xf>
    <xf numFmtId="4" fontId="208" fillId="3" borderId="0" xfId="0" applyNumberFormat="1" applyFont="1" applyFill="1" applyAlignment="1">
      <alignment horizontal="center" vertical="center" wrapText="1"/>
      <protection locked="0"/>
    </xf>
    <xf numFmtId="4" fontId="211" fillId="0" borderId="40" xfId="0" applyNumberFormat="1" applyFont="1" applyBorder="1" applyAlignment="1" applyProtection="1">
      <alignment horizontal="center" vertical="center" wrapText="1"/>
    </xf>
    <xf numFmtId="0" fontId="211" fillId="55" borderId="4" xfId="0" applyFont="1" applyFill="1" applyBorder="1" applyAlignment="1" applyProtection="1">
      <alignment horizontal="center" vertical="center"/>
    </xf>
    <xf numFmtId="4" fontId="211" fillId="55" borderId="4" xfId="0" applyNumberFormat="1" applyFont="1" applyFill="1" applyBorder="1" applyAlignment="1" applyProtection="1">
      <alignment horizontal="center" vertical="center"/>
    </xf>
    <xf numFmtId="4" fontId="211" fillId="0" borderId="5" xfId="0" applyNumberFormat="1" applyFont="1" applyBorder="1" applyAlignment="1" applyProtection="1">
      <alignment horizontal="center" vertical="center"/>
    </xf>
    <xf numFmtId="4" fontId="219" fillId="0" borderId="5" xfId="0" applyNumberFormat="1" applyFont="1" applyBorder="1" applyAlignment="1" applyProtection="1">
      <alignment horizontal="center" vertical="center"/>
    </xf>
    <xf numFmtId="0" fontId="211" fillId="55" borderId="5" xfId="0" applyFont="1" applyFill="1" applyBorder="1" applyAlignment="1" applyProtection="1">
      <alignment horizontal="center" vertical="center"/>
    </xf>
    <xf numFmtId="4" fontId="211" fillId="55" borderId="5" xfId="0" applyNumberFormat="1" applyFont="1" applyFill="1" applyBorder="1" applyAlignment="1" applyProtection="1">
      <alignment horizontal="center" vertical="center"/>
    </xf>
    <xf numFmtId="4" fontId="219" fillId="0" borderId="44" xfId="0" applyNumberFormat="1" applyFont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</xf>
    <xf numFmtId="4" fontId="3" fillId="3" borderId="0" xfId="0" applyNumberFormat="1" applyFont="1" applyFill="1" applyAlignment="1" applyProtection="1">
      <alignment horizontal="center" vertical="center"/>
    </xf>
    <xf numFmtId="0" fontId="220" fillId="0" borderId="0" xfId="1081" applyFont="1" applyAlignment="1">
      <alignment horizontal="centerContinuous" vertical="center" wrapText="1"/>
    </xf>
    <xf numFmtId="167" fontId="220" fillId="0" borderId="0" xfId="1081" applyNumberFormat="1" applyFont="1" applyAlignment="1">
      <alignment horizontal="centerContinuous" vertical="center" wrapText="1"/>
    </xf>
    <xf numFmtId="0" fontId="221" fillId="0" borderId="0" xfId="1081" applyFont="1" applyAlignment="1" applyProtection="1">
      <alignment horizontal="centerContinuous" vertical="top"/>
      <protection locked="0"/>
    </xf>
    <xf numFmtId="0" fontId="222" fillId="0" borderId="0" xfId="1081" applyFont="1" applyAlignment="1">
      <alignment vertical="center" wrapText="1"/>
    </xf>
    <xf numFmtId="0" fontId="4" fillId="0" borderId="0" xfId="1081" applyFont="1" applyAlignment="1">
      <alignment vertical="center" wrapText="1"/>
    </xf>
    <xf numFmtId="0" fontId="5" fillId="0" borderId="2" xfId="1081" applyFont="1" applyBorder="1" applyAlignment="1">
      <alignment horizontal="left" vertical="center" wrapText="1"/>
    </xf>
    <xf numFmtId="0" fontId="5" fillId="0" borderId="2" xfId="1081" applyFont="1" applyBorder="1" applyAlignment="1">
      <alignment vertical="center" wrapText="1"/>
    </xf>
    <xf numFmtId="0" fontId="5" fillId="0" borderId="2" xfId="1081" applyFont="1" applyBorder="1" applyAlignment="1">
      <alignment horizontal="center" vertical="center" wrapText="1"/>
    </xf>
    <xf numFmtId="167" fontId="5" fillId="0" borderId="2" xfId="1081" applyNumberFormat="1" applyFont="1" applyBorder="1" applyAlignment="1">
      <alignment horizontal="left" vertical="center" wrapText="1"/>
    </xf>
    <xf numFmtId="0" fontId="77" fillId="0" borderId="2" xfId="1081" applyFont="1" applyBorder="1" applyAlignment="1" applyProtection="1">
      <alignment vertical="top"/>
      <protection locked="0"/>
    </xf>
    <xf numFmtId="0" fontId="5" fillId="56" borderId="40" xfId="1824" applyFont="1" applyFill="1" applyBorder="1" applyAlignment="1">
      <alignment horizontal="center" vertical="center"/>
    </xf>
    <xf numFmtId="0" fontId="5" fillId="56" borderId="40" xfId="1824" applyFont="1" applyFill="1" applyBorder="1" applyAlignment="1">
      <alignment vertical="center" wrapText="1"/>
    </xf>
    <xf numFmtId="0" fontId="5" fillId="56" borderId="40" xfId="1824" applyFont="1" applyFill="1" applyBorder="1" applyAlignment="1">
      <alignment horizontal="center" vertical="center" wrapText="1"/>
    </xf>
    <xf numFmtId="0" fontId="4" fillId="3" borderId="0" xfId="1824" applyFont="1" applyFill="1" applyAlignment="1">
      <alignment vertical="center"/>
    </xf>
    <xf numFmtId="0" fontId="5" fillId="57" borderId="3" xfId="1081" applyFont="1" applyFill="1" applyBorder="1" applyAlignment="1" applyProtection="1">
      <alignment horizontal="center" vertical="center" wrapText="1"/>
      <protection locked="0"/>
    </xf>
    <xf numFmtId="0" fontId="5" fillId="57" borderId="3" xfId="1081" applyFont="1" applyFill="1" applyBorder="1" applyAlignment="1" applyProtection="1">
      <alignment vertical="center" wrapText="1"/>
      <protection locked="0"/>
    </xf>
    <xf numFmtId="4" fontId="5" fillId="57" borderId="3" xfId="1825" applyNumberFormat="1" applyFont="1" applyFill="1" applyBorder="1" applyAlignment="1">
      <alignment horizontal="right" vertical="center" wrapText="1"/>
    </xf>
    <xf numFmtId="41" fontId="5" fillId="57" borderId="3" xfId="1825" quotePrefix="1" applyNumberFormat="1" applyFont="1" applyFill="1" applyBorder="1" applyAlignment="1">
      <alignment horizontal="center" vertical="center" wrapText="1"/>
    </xf>
    <xf numFmtId="0" fontId="223" fillId="0" borderId="0" xfId="1826" applyFont="1" applyAlignment="1">
      <alignment vertical="center"/>
      <protection locked="0"/>
    </xf>
    <xf numFmtId="0" fontId="224" fillId="0" borderId="0" xfId="1081" applyFont="1"/>
    <xf numFmtId="0" fontId="77" fillId="0" borderId="0" xfId="1081" applyFont="1" applyAlignment="1" applyProtection="1">
      <alignment vertical="top"/>
      <protection locked="0"/>
    </xf>
    <xf numFmtId="0" fontId="5" fillId="58" borderId="5" xfId="1824" applyFont="1" applyFill="1" applyBorder="1" applyAlignment="1">
      <alignment horizontal="center" vertical="center"/>
    </xf>
    <xf numFmtId="0" fontId="5" fillId="58" borderId="5" xfId="1824" applyFont="1" applyFill="1" applyBorder="1" applyAlignment="1">
      <alignment vertical="center" wrapText="1"/>
    </xf>
    <xf numFmtId="4" fontId="4" fillId="58" borderId="5" xfId="1825" applyNumberFormat="1" applyFont="1" applyFill="1" applyBorder="1" applyAlignment="1">
      <alignment horizontal="right" vertical="center"/>
    </xf>
    <xf numFmtId="288" fontId="5" fillId="58" borderId="5" xfId="1827" applyNumberFormat="1" applyFont="1" applyFill="1" applyBorder="1" applyAlignment="1" applyProtection="1">
      <alignment horizontal="center" vertical="center"/>
    </xf>
    <xf numFmtId="0" fontId="225" fillId="0" borderId="0" xfId="1826" applyFont="1" applyAlignment="1">
      <alignment vertical="center"/>
      <protection locked="0"/>
    </xf>
    <xf numFmtId="0" fontId="5" fillId="3" borderId="5" xfId="1081" applyFont="1" applyFill="1" applyBorder="1" applyAlignment="1" applyProtection="1">
      <alignment horizontal="center" vertical="center" wrapText="1"/>
      <protection locked="0"/>
    </xf>
    <xf numFmtId="0" fontId="5" fillId="0" borderId="5" xfId="1828" applyFont="1" applyBorder="1" applyAlignment="1">
      <alignment vertical="center" wrapText="1"/>
    </xf>
    <xf numFmtId="167" fontId="4" fillId="0" borderId="5" xfId="1826" applyNumberFormat="1" applyFont="1" applyBorder="1" applyAlignment="1" applyProtection="1">
      <alignment horizontal="center" vertical="center" wrapText="1"/>
    </xf>
    <xf numFmtId="41" fontId="5" fillId="0" borderId="5" xfId="1826" applyNumberFormat="1" applyFont="1" applyBorder="1" applyAlignment="1" applyProtection="1">
      <alignment horizontal="right" vertical="center" wrapText="1"/>
    </xf>
    <xf numFmtId="3" fontId="5" fillId="0" borderId="5" xfId="1826" applyNumberFormat="1" applyFont="1" applyBorder="1" applyAlignment="1" applyProtection="1">
      <alignment horizontal="center" vertical="center" wrapText="1"/>
    </xf>
    <xf numFmtId="0" fontId="4" fillId="0" borderId="5" xfId="1826" applyFont="1" applyBorder="1" applyAlignment="1">
      <alignment horizontal="center" vertical="center"/>
      <protection locked="0"/>
    </xf>
    <xf numFmtId="0" fontId="4" fillId="0" borderId="5" xfId="1828" applyFont="1" applyBorder="1" applyAlignment="1">
      <alignment vertical="center" wrapText="1"/>
    </xf>
    <xf numFmtId="308" fontId="4" fillId="0" borderId="5" xfId="1826" applyNumberFormat="1" applyFont="1" applyBorder="1" applyAlignment="1" applyProtection="1">
      <alignment horizontal="right" vertical="center" wrapText="1"/>
    </xf>
    <xf numFmtId="3" fontId="4" fillId="0" borderId="5" xfId="1826" applyNumberFormat="1" applyFont="1" applyBorder="1" applyAlignment="1" applyProtection="1">
      <alignment horizontal="left" vertical="center" wrapText="1"/>
    </xf>
    <xf numFmtId="0" fontId="1" fillId="0" borderId="0" xfId="1081"/>
    <xf numFmtId="3" fontId="4" fillId="0" borderId="5" xfId="1826" applyNumberFormat="1" applyFont="1" applyBorder="1" applyAlignment="1" applyProtection="1">
      <alignment horizontal="center" vertical="center" wrapText="1"/>
    </xf>
    <xf numFmtId="308" fontId="4" fillId="57" borderId="5" xfId="1826" applyNumberFormat="1" applyFont="1" applyFill="1" applyBorder="1" applyAlignment="1" applyProtection="1">
      <alignment horizontal="right" vertical="center" wrapText="1"/>
    </xf>
    <xf numFmtId="208" fontId="4" fillId="57" borderId="5" xfId="1826" applyNumberFormat="1" applyFont="1" applyFill="1" applyBorder="1" applyAlignment="1" applyProtection="1">
      <alignment horizontal="center" vertical="center" wrapText="1"/>
    </xf>
    <xf numFmtId="10" fontId="4" fillId="0" borderId="5" xfId="1826" applyNumberFormat="1" applyFont="1" applyBorder="1" applyAlignment="1" applyProtection="1">
      <alignment horizontal="center" vertical="center" wrapText="1"/>
    </xf>
    <xf numFmtId="0" fontId="4" fillId="0" borderId="45" xfId="1826" applyFont="1" applyBorder="1" applyAlignment="1">
      <alignment horizontal="center" vertical="center"/>
      <protection locked="0"/>
    </xf>
    <xf numFmtId="0" fontId="4" fillId="0" borderId="45" xfId="1828" applyFont="1" applyBorder="1" applyAlignment="1">
      <alignment vertical="center" wrapText="1"/>
    </xf>
    <xf numFmtId="167" fontId="4" fillId="0" borderId="45" xfId="1826" applyNumberFormat="1" applyFont="1" applyBorder="1" applyAlignment="1" applyProtection="1">
      <alignment horizontal="center" vertical="center" wrapText="1"/>
    </xf>
    <xf numFmtId="308" fontId="4" fillId="0" borderId="45" xfId="1826" applyNumberFormat="1" applyFont="1" applyBorder="1" applyAlignment="1" applyProtection="1">
      <alignment horizontal="right" vertical="center" wrapText="1"/>
    </xf>
    <xf numFmtId="3" fontId="4" fillId="0" borderId="45" xfId="1826" applyNumberFormat="1" applyFont="1" applyBorder="1" applyAlignment="1" applyProtection="1">
      <alignment horizontal="center" vertical="center" wrapText="1"/>
    </xf>
    <xf numFmtId="0" fontId="5" fillId="58" borderId="3" xfId="1824" applyFont="1" applyFill="1" applyBorder="1" applyAlignment="1">
      <alignment horizontal="center" vertical="center"/>
    </xf>
    <xf numFmtId="0" fontId="5" fillId="58" borderId="3" xfId="1824" applyFont="1" applyFill="1" applyBorder="1" applyAlignment="1">
      <alignment vertical="center" wrapText="1"/>
    </xf>
    <xf numFmtId="4" fontId="4" fillId="58" borderId="3" xfId="1825" applyNumberFormat="1" applyFont="1" applyFill="1" applyBorder="1" applyAlignment="1">
      <alignment horizontal="right" vertical="center"/>
    </xf>
    <xf numFmtId="288" fontId="5" fillId="58" borderId="3" xfId="1827" applyNumberFormat="1" applyFont="1" applyFill="1" applyBorder="1" applyAlignment="1" applyProtection="1">
      <alignment horizontal="center" vertical="center"/>
    </xf>
    <xf numFmtId="0" fontId="226" fillId="0" borderId="15" xfId="1826" applyFont="1" applyBorder="1" applyAlignment="1">
      <alignment horizontal="center" vertical="center"/>
      <protection locked="0"/>
    </xf>
    <xf numFmtId="0" fontId="226" fillId="0" borderId="15" xfId="1828" applyFont="1" applyBorder="1" applyAlignment="1">
      <alignment horizontal="left" vertical="center" wrapText="1"/>
    </xf>
    <xf numFmtId="0" fontId="227" fillId="3" borderId="15" xfId="1826" applyFont="1" applyFill="1" applyBorder="1" applyAlignment="1">
      <alignment horizontal="center" vertical="center"/>
      <protection locked="0"/>
    </xf>
    <xf numFmtId="4" fontId="227" fillId="3" borderId="15" xfId="1826" applyNumberFormat="1" applyFont="1" applyFill="1" applyBorder="1" applyAlignment="1">
      <alignment horizontal="center" vertical="center"/>
      <protection locked="0"/>
    </xf>
    <xf numFmtId="308" fontId="4" fillId="0" borderId="15" xfId="1826" applyNumberFormat="1" applyFont="1" applyBorder="1" applyAlignment="1" applyProtection="1">
      <alignment horizontal="right" vertical="center" wrapText="1"/>
    </xf>
    <xf numFmtId="3" fontId="4" fillId="0" borderId="15" xfId="1826" applyNumberFormat="1" applyFont="1" applyBorder="1" applyAlignment="1" applyProtection="1">
      <alignment horizontal="center" vertical="center" wrapText="1"/>
    </xf>
    <xf numFmtId="0" fontId="4" fillId="0" borderId="5" xfId="1828" applyFont="1" applyBorder="1" applyAlignment="1">
      <alignment horizontal="left" vertical="center" wrapText="1"/>
    </xf>
    <xf numFmtId="0" fontId="225" fillId="3" borderId="5" xfId="1826" applyFont="1" applyFill="1" applyBorder="1" applyAlignment="1">
      <alignment horizontal="center" vertical="center"/>
      <protection locked="0"/>
    </xf>
    <xf numFmtId="4" fontId="225" fillId="3" borderId="5" xfId="1826" applyNumberFormat="1" applyFont="1" applyFill="1" applyBorder="1" applyAlignment="1">
      <alignment horizontal="center" vertical="center"/>
      <protection locked="0"/>
    </xf>
    <xf numFmtId="0" fontId="226" fillId="0" borderId="5" xfId="1826" applyFont="1" applyBorder="1" applyAlignment="1">
      <alignment horizontal="center" vertical="center"/>
      <protection locked="0"/>
    </xf>
    <xf numFmtId="0" fontId="226" fillId="0" borderId="5" xfId="1828" applyFont="1" applyBorder="1" applyAlignment="1">
      <alignment horizontal="left" vertical="center" wrapText="1"/>
    </xf>
    <xf numFmtId="0" fontId="4" fillId="0" borderId="0" xfId="1081" applyFont="1" applyAlignment="1">
      <alignment horizontal="center" vertical="center" wrapText="1"/>
    </xf>
    <xf numFmtId="167" fontId="4" fillId="0" borderId="0" xfId="1081" applyNumberFormat="1" applyFont="1" applyAlignment="1">
      <alignment vertical="center" wrapText="1"/>
    </xf>
    <xf numFmtId="0" fontId="207" fillId="0" borderId="0" xfId="1081" applyFont="1"/>
    <xf numFmtId="0" fontId="230" fillId="0" borderId="4" xfId="1081" applyFont="1" applyBorder="1" applyAlignment="1">
      <alignment horizontal="center" vertical="center"/>
    </xf>
    <xf numFmtId="0" fontId="103" fillId="0" borderId="4" xfId="1081" applyFont="1" applyBorder="1" applyAlignment="1">
      <alignment horizontal="left" vertical="center" wrapText="1"/>
    </xf>
    <xf numFmtId="4" fontId="103" fillId="0" borderId="4" xfId="1081" applyNumberFormat="1" applyFont="1" applyBorder="1" applyAlignment="1">
      <alignment vertical="center"/>
    </xf>
    <xf numFmtId="4" fontId="231" fillId="0" borderId="4" xfId="1081" applyNumberFormat="1" applyFont="1" applyBorder="1" applyAlignment="1">
      <alignment vertical="center"/>
    </xf>
    <xf numFmtId="0" fontId="230" fillId="0" borderId="0" xfId="1081" applyFont="1" applyAlignment="1">
      <alignment vertical="center"/>
    </xf>
    <xf numFmtId="0" fontId="231" fillId="0" borderId="5" xfId="1081" applyFont="1" applyBorder="1" applyAlignment="1">
      <alignment horizontal="center"/>
    </xf>
    <xf numFmtId="0" fontId="231" fillId="0" borderId="5" xfId="1081" applyFont="1" applyBorder="1" applyAlignment="1">
      <alignment horizontal="left"/>
    </xf>
    <xf numFmtId="0" fontId="207" fillId="0" borderId="5" xfId="1081" applyFont="1" applyBorder="1"/>
    <xf numFmtId="4" fontId="231" fillId="0" borderId="5" xfId="1081" applyNumberFormat="1" applyFont="1" applyBorder="1"/>
    <xf numFmtId="0" fontId="232" fillId="0" borderId="5" xfId="1081" applyFont="1" applyBorder="1"/>
    <xf numFmtId="0" fontId="230" fillId="0" borderId="5" xfId="1081" applyFont="1" applyBorder="1" applyAlignment="1">
      <alignment horizontal="center"/>
    </xf>
    <xf numFmtId="0" fontId="230" fillId="0" borderId="5" xfId="1081" applyFont="1" applyBorder="1"/>
    <xf numFmtId="0" fontId="230" fillId="0" borderId="0" xfId="1081" applyFont="1"/>
    <xf numFmtId="0" fontId="103" fillId="0" borderId="5" xfId="1081" applyFont="1" applyBorder="1" applyAlignment="1">
      <alignment horizontal="center"/>
    </xf>
    <xf numFmtId="0" fontId="103" fillId="0" borderId="5" xfId="1081" applyFont="1" applyBorder="1" applyAlignment="1">
      <alignment horizontal="left"/>
    </xf>
    <xf numFmtId="0" fontId="230" fillId="0" borderId="5" xfId="1081" applyFont="1" applyBorder="1" applyAlignment="1">
      <alignment horizontal="center" vertical="center"/>
    </xf>
    <xf numFmtId="4" fontId="103" fillId="0" borderId="5" xfId="1081" applyNumberFormat="1" applyFont="1" applyBorder="1"/>
    <xf numFmtId="4" fontId="103" fillId="0" borderId="5" xfId="1081" applyNumberFormat="1" applyFont="1" applyBorder="1" applyAlignment="1">
      <alignment vertical="center"/>
    </xf>
    <xf numFmtId="0" fontId="231" fillId="0" borderId="44" xfId="1081" applyFont="1" applyBorder="1" applyAlignment="1">
      <alignment horizontal="center"/>
    </xf>
    <xf numFmtId="0" fontId="231" fillId="0" borderId="44" xfId="1081" applyFont="1" applyBorder="1" applyAlignment="1">
      <alignment horizontal="left"/>
    </xf>
    <xf numFmtId="0" fontId="207" fillId="0" borderId="44" xfId="1081" applyFont="1" applyBorder="1"/>
    <xf numFmtId="4" fontId="231" fillId="0" borderId="44" xfId="1081" applyNumberFormat="1" applyFont="1" applyBorder="1"/>
    <xf numFmtId="0" fontId="231" fillId="0" borderId="0" xfId="1081" applyFont="1" applyAlignment="1">
      <alignment horizontal="left"/>
    </xf>
    <xf numFmtId="0" fontId="233" fillId="0" borderId="0" xfId="1081" applyFont="1" applyAlignment="1" applyProtection="1">
      <alignment horizontal="centerContinuous" vertical="center"/>
      <protection locked="0"/>
    </xf>
    <xf numFmtId="0" fontId="110" fillId="0" borderId="0" xfId="1081" applyFont="1" applyAlignment="1" applyProtection="1">
      <alignment horizontal="centerContinuous" vertical="center"/>
      <protection locked="0"/>
    </xf>
    <xf numFmtId="49" fontId="234" fillId="0" borderId="0" xfId="1081" applyNumberFormat="1" applyFont="1" applyAlignment="1" applyProtection="1">
      <alignment horizontal="centerContinuous" vertical="center" wrapText="1"/>
      <protection locked="0"/>
    </xf>
    <xf numFmtId="0" fontId="234" fillId="0" borderId="0" xfId="1081" applyFont="1" applyAlignment="1" applyProtection="1">
      <alignment horizontal="centerContinuous" vertical="center" wrapText="1"/>
      <protection locked="0"/>
    </xf>
    <xf numFmtId="3" fontId="234" fillId="0" borderId="0" xfId="1081" applyNumberFormat="1" applyFont="1" applyAlignment="1" applyProtection="1">
      <alignment horizontal="centerContinuous" vertical="center"/>
      <protection locked="0"/>
    </xf>
    <xf numFmtId="3" fontId="236" fillId="0" borderId="0" xfId="1081" applyNumberFormat="1" applyFont="1" applyAlignment="1" applyProtection="1">
      <alignment horizontal="centerContinuous" vertical="center"/>
      <protection locked="0"/>
    </xf>
    <xf numFmtId="0" fontId="237" fillId="0" borderId="0" xfId="1081" applyFont="1" applyAlignment="1" applyProtection="1">
      <alignment vertical="center"/>
      <protection locked="0"/>
    </xf>
    <xf numFmtId="49" fontId="16" fillId="0" borderId="0" xfId="1081" applyNumberFormat="1" applyFont="1" applyAlignment="1" applyProtection="1">
      <alignment vertical="center" wrapText="1"/>
      <protection locked="0"/>
    </xf>
    <xf numFmtId="0" fontId="16" fillId="0" borderId="0" xfId="1081" applyFont="1" applyAlignment="1" applyProtection="1">
      <alignment vertical="center" wrapText="1"/>
      <protection locked="0"/>
    </xf>
    <xf numFmtId="3" fontId="16" fillId="0" borderId="0" xfId="1081" applyNumberFormat="1" applyFont="1" applyAlignment="1" applyProtection="1">
      <alignment vertical="center"/>
      <protection locked="0"/>
    </xf>
    <xf numFmtId="0" fontId="16" fillId="0" borderId="3" xfId="1081" applyFont="1" applyBorder="1" applyAlignment="1" applyProtection="1">
      <alignment horizontal="center" vertical="center"/>
      <protection locked="0"/>
    </xf>
    <xf numFmtId="49" fontId="16" fillId="0" borderId="3" xfId="1081" applyNumberFormat="1" applyFont="1" applyBorder="1" applyAlignment="1" applyProtection="1">
      <alignment horizontal="center" vertical="center" wrapText="1"/>
      <protection locked="0"/>
    </xf>
    <xf numFmtId="0" fontId="16" fillId="0" borderId="3" xfId="1081" applyFont="1" applyBorder="1" applyAlignment="1" applyProtection="1">
      <alignment horizontal="center" vertical="center" wrapText="1"/>
      <protection locked="0"/>
    </xf>
    <xf numFmtId="0" fontId="240" fillId="0" borderId="8" xfId="1081" applyFont="1" applyBorder="1" applyAlignment="1" applyProtection="1">
      <alignment horizontal="center" vertical="center"/>
      <protection locked="0"/>
    </xf>
    <xf numFmtId="49" fontId="240" fillId="0" borderId="8" xfId="1081" applyNumberFormat="1" applyFont="1" applyBorder="1" applyAlignment="1" applyProtection="1">
      <alignment horizontal="center" vertical="center" wrapText="1"/>
      <protection locked="0"/>
    </xf>
    <xf numFmtId="0" fontId="240" fillId="0" borderId="8" xfId="1081" applyFont="1" applyBorder="1" applyAlignment="1" applyProtection="1">
      <alignment horizontal="justify" vertical="center" wrapText="1"/>
      <protection locked="0"/>
    </xf>
    <xf numFmtId="0" fontId="240" fillId="0" borderId="8" xfId="1081" applyFont="1" applyBorder="1" applyAlignment="1" applyProtection="1">
      <alignment horizontal="center" vertical="center" wrapText="1"/>
      <protection locked="0"/>
    </xf>
    <xf numFmtId="3" fontId="241" fillId="0" borderId="8" xfId="1081" applyNumberFormat="1" applyFont="1" applyBorder="1" applyAlignment="1" applyProtection="1">
      <alignment vertical="center"/>
      <protection locked="0"/>
    </xf>
    <xf numFmtId="3" fontId="240" fillId="0" borderId="8" xfId="1081" applyNumberFormat="1" applyFont="1" applyBorder="1" applyAlignment="1" applyProtection="1">
      <alignment vertical="center"/>
      <protection locked="0"/>
    </xf>
    <xf numFmtId="4" fontId="1" fillId="0" borderId="0" xfId="1081" applyNumberFormat="1"/>
    <xf numFmtId="0" fontId="16" fillId="0" borderId="46" xfId="1081" applyFont="1" applyBorder="1" applyAlignment="1" applyProtection="1">
      <alignment horizontal="center" vertical="center"/>
      <protection locked="0"/>
    </xf>
    <xf numFmtId="49" fontId="16" fillId="0" borderId="46" xfId="1081" applyNumberFormat="1" applyFont="1" applyBorder="1" applyAlignment="1" applyProtection="1">
      <alignment horizontal="center" vertical="center" wrapText="1"/>
      <protection locked="0"/>
    </xf>
    <xf numFmtId="49" fontId="63" fillId="0" borderId="46" xfId="1081" applyNumberFormat="1" applyFont="1" applyBorder="1" applyAlignment="1" applyProtection="1">
      <alignment horizontal="center" vertical="center" wrapText="1"/>
      <protection locked="0"/>
    </xf>
    <xf numFmtId="0" fontId="230" fillId="0" borderId="5" xfId="1081" applyFont="1" applyBorder="1" applyAlignment="1">
      <alignment horizontal="left" wrapText="1"/>
    </xf>
    <xf numFmtId="4" fontId="230" fillId="0" borderId="5" xfId="1081" applyNumberFormat="1" applyFont="1" applyBorder="1"/>
    <xf numFmtId="2" fontId="207" fillId="0" borderId="0" xfId="1081" applyNumberFormat="1" applyFont="1"/>
    <xf numFmtId="0" fontId="207" fillId="0" borderId="5" xfId="1081" applyFont="1" applyBorder="1" applyAlignment="1">
      <alignment horizontal="left"/>
    </xf>
    <xf numFmtId="0" fontId="207" fillId="0" borderId="5" xfId="1081" applyFont="1" applyBorder="1" applyAlignment="1">
      <alignment horizontal="center"/>
    </xf>
    <xf numFmtId="4" fontId="207" fillId="0" borderId="5" xfId="1081" applyNumberFormat="1" applyFont="1" applyBorder="1"/>
    <xf numFmtId="0" fontId="207" fillId="0" borderId="5" xfId="1081" applyFont="1" applyBorder="1" applyAlignment="1">
      <alignment horizontal="left" wrapText="1"/>
    </xf>
    <xf numFmtId="0" fontId="207" fillId="0" borderId="0" xfId="1081" applyFont="1" applyAlignment="1">
      <alignment horizontal="center"/>
    </xf>
    <xf numFmtId="4" fontId="207" fillId="0" borderId="0" xfId="1081" applyNumberFormat="1" applyFont="1"/>
    <xf numFmtId="0" fontId="230" fillId="0" borderId="5" xfId="0" applyFont="1" applyBorder="1" applyProtection="1"/>
    <xf numFmtId="0" fontId="230" fillId="0" borderId="5" xfId="0" applyFont="1" applyBorder="1" applyAlignment="1" applyProtection="1">
      <alignment horizontal="left" wrapText="1"/>
    </xf>
    <xf numFmtId="0" fontId="230" fillId="0" borderId="5" xfId="0" applyFont="1" applyBorder="1" applyAlignment="1" applyProtection="1">
      <alignment horizontal="center"/>
    </xf>
    <xf numFmtId="4" fontId="230" fillId="0" borderId="5" xfId="0" applyNumberFormat="1" applyFont="1" applyBorder="1" applyProtection="1"/>
    <xf numFmtId="0" fontId="207" fillId="0" borderId="5" xfId="0" applyFont="1" applyBorder="1" applyAlignment="1" applyProtection="1">
      <alignment horizontal="left"/>
    </xf>
    <xf numFmtId="0" fontId="207" fillId="0" borderId="5" xfId="0" applyFont="1" applyBorder="1" applyAlignment="1" applyProtection="1">
      <alignment horizontal="center"/>
    </xf>
    <xf numFmtId="0" fontId="207" fillId="0" borderId="5" xfId="0" applyFont="1" applyBorder="1" applyProtection="1"/>
    <xf numFmtId="4" fontId="207" fillId="0" borderId="5" xfId="0" applyNumberFormat="1" applyFont="1" applyBorder="1" applyProtection="1"/>
    <xf numFmtId="0" fontId="207" fillId="0" borderId="5" xfId="0" applyFont="1" applyBorder="1" applyAlignment="1" applyProtection="1">
      <alignment horizontal="left" wrapText="1"/>
    </xf>
    <xf numFmtId="4" fontId="207" fillId="57" borderId="5" xfId="0" applyNumberFormat="1" applyFont="1" applyFill="1" applyBorder="1" applyProtection="1"/>
    <xf numFmtId="0" fontId="207" fillId="0" borderId="0" xfId="1081" applyFont="1" applyAlignment="1">
      <alignment horizontal="center" vertical="center"/>
    </xf>
    <xf numFmtId="0" fontId="207" fillId="0" borderId="5" xfId="1081" applyFont="1" applyBorder="1" applyAlignment="1">
      <alignment horizontal="center" vertical="center"/>
    </xf>
    <xf numFmtId="0" fontId="230" fillId="0" borderId="5" xfId="0" applyFont="1" applyBorder="1" applyAlignment="1" applyProtection="1">
      <alignment horizontal="center" vertical="center"/>
    </xf>
    <xf numFmtId="0" fontId="207" fillId="0" borderId="5" xfId="0" applyFont="1" applyBorder="1" applyAlignment="1" applyProtection="1">
      <alignment horizontal="center" vertical="center"/>
    </xf>
    <xf numFmtId="0" fontId="230" fillId="0" borderId="0" xfId="1081" applyFont="1" applyAlignment="1">
      <alignment horizontal="center" vertical="center"/>
    </xf>
    <xf numFmtId="0" fontId="230" fillId="0" borderId="5" xfId="1081" applyFont="1" applyBorder="1" applyAlignment="1">
      <alignment horizontal="left"/>
    </xf>
    <xf numFmtId="0" fontId="230" fillId="0" borderId="0" xfId="0" applyFont="1" applyAlignment="1" applyProtection="1">
      <alignment horizontal="center" vertical="center"/>
    </xf>
    <xf numFmtId="0" fontId="230" fillId="0" borderId="5" xfId="0" applyFont="1" applyBorder="1" applyAlignment="1" applyProtection="1">
      <alignment horizontal="left"/>
    </xf>
    <xf numFmtId="4" fontId="234" fillId="0" borderId="0" xfId="1081" applyNumberFormat="1" applyFont="1" applyAlignment="1" applyProtection="1">
      <alignment horizontal="centerContinuous" vertical="center"/>
      <protection locked="0"/>
    </xf>
    <xf numFmtId="4" fontId="236" fillId="0" borderId="0" xfId="1081" applyNumberFormat="1" applyFont="1" applyAlignment="1" applyProtection="1">
      <alignment horizontal="centerContinuous" vertical="center"/>
      <protection locked="0"/>
    </xf>
    <xf numFmtId="4" fontId="16" fillId="0" borderId="0" xfId="1081" applyNumberFormat="1" applyFont="1" applyAlignment="1" applyProtection="1">
      <alignment vertical="center"/>
      <protection locked="0"/>
    </xf>
    <xf numFmtId="4" fontId="16" fillId="0" borderId="3" xfId="1081" applyNumberFormat="1" applyFont="1" applyBorder="1" applyAlignment="1" applyProtection="1">
      <alignment horizontal="center" vertical="center"/>
      <protection locked="0"/>
    </xf>
    <xf numFmtId="4" fontId="240" fillId="0" borderId="8" xfId="1081" applyNumberFormat="1" applyFont="1" applyBorder="1" applyAlignment="1" applyProtection="1">
      <alignment vertical="center"/>
      <protection locked="0"/>
    </xf>
    <xf numFmtId="0" fontId="240" fillId="0" borderId="46" xfId="1081" applyFont="1" applyBorder="1" applyAlignment="1" applyProtection="1">
      <alignment horizontal="justify" vertical="center" wrapText="1"/>
      <protection locked="0"/>
    </xf>
    <xf numFmtId="0" fontId="240" fillId="0" borderId="46" xfId="1081" applyFont="1" applyBorder="1" applyAlignment="1" applyProtection="1">
      <alignment horizontal="center" vertical="center" wrapText="1"/>
      <protection locked="0"/>
    </xf>
    <xf numFmtId="3" fontId="16" fillId="0" borderId="46" xfId="1081" applyNumberFormat="1" applyFont="1" applyBorder="1" applyAlignment="1" applyProtection="1">
      <alignment vertical="center"/>
      <protection locked="0"/>
    </xf>
    <xf numFmtId="4" fontId="16" fillId="0" borderId="46" xfId="1081" applyNumberFormat="1" applyFont="1" applyBorder="1" applyAlignment="1" applyProtection="1">
      <alignment vertical="center"/>
      <protection locked="0"/>
    </xf>
    <xf numFmtId="0" fontId="216" fillId="0" borderId="5" xfId="0" quotePrefix="1" applyFont="1" applyBorder="1" applyAlignment="1" applyProtection="1">
      <alignment vertical="center" wrapText="1"/>
    </xf>
    <xf numFmtId="309" fontId="5" fillId="59" borderId="45" xfId="1081" applyNumberFormat="1" applyFont="1" applyFill="1" applyBorder="1" applyAlignment="1">
      <alignment horizontal="center" vertical="center" wrapText="1"/>
    </xf>
    <xf numFmtId="0" fontId="5" fillId="59" borderId="45" xfId="1081" applyFont="1" applyFill="1" applyBorder="1" applyAlignment="1">
      <alignment horizontal="center" vertical="center" wrapText="1"/>
    </xf>
    <xf numFmtId="3" fontId="238" fillId="59" borderId="40" xfId="1081" applyNumberFormat="1" applyFont="1" applyFill="1" applyBorder="1" applyAlignment="1" applyProtection="1">
      <alignment horizontal="centerContinuous" vertical="center"/>
      <protection locked="0"/>
    </xf>
    <xf numFmtId="3" fontId="238" fillId="59" borderId="3" xfId="1081" applyNumberFormat="1" applyFont="1" applyFill="1" applyBorder="1" applyAlignment="1" applyProtection="1">
      <alignment horizontal="center" vertical="center"/>
      <protection locked="0"/>
    </xf>
    <xf numFmtId="4" fontId="5" fillId="59" borderId="5" xfId="1081" applyNumberFormat="1" applyFont="1" applyFill="1" applyBorder="1" applyAlignment="1">
      <alignment horizontal="center" vertical="center" wrapText="1"/>
    </xf>
    <xf numFmtId="0" fontId="4" fillId="0" borderId="0" xfId="0" applyFont="1">
      <protection locked="0"/>
    </xf>
    <xf numFmtId="0" fontId="4" fillId="0" borderId="0" xfId="0" applyFont="1" applyAlignment="1">
      <alignment horizontal="center"/>
      <protection locked="0"/>
    </xf>
    <xf numFmtId="0" fontId="5" fillId="59" borderId="47" xfId="0" applyFont="1" applyFill="1" applyBorder="1" applyAlignment="1">
      <alignment horizontal="center"/>
      <protection locked="0"/>
    </xf>
    <xf numFmtId="0" fontId="5" fillId="59" borderId="47" xfId="0" applyFont="1" applyFill="1" applyBorder="1" applyAlignment="1">
      <alignment horizontal="center" wrapText="1"/>
      <protection locked="0"/>
    </xf>
    <xf numFmtId="0" fontId="5" fillId="0" borderId="0" xfId="1081" applyFont="1" applyAlignment="1">
      <alignment horizontal="centerContinuous" vertical="center" wrapText="1"/>
    </xf>
    <xf numFmtId="0" fontId="4" fillId="60" borderId="15" xfId="0" applyFont="1" applyFill="1" applyBorder="1" applyAlignment="1">
      <alignment horizontal="center"/>
      <protection locked="0"/>
    </xf>
    <xf numFmtId="0" fontId="4" fillId="60" borderId="15" xfId="0" applyFont="1" applyFill="1" applyBorder="1" applyAlignment="1">
      <alignment wrapText="1"/>
      <protection locked="0"/>
    </xf>
    <xf numFmtId="0" fontId="4" fillId="60" borderId="15" xfId="0" applyFont="1" applyFill="1" applyBorder="1" applyAlignment="1">
      <alignment horizontal="center" wrapText="1"/>
      <protection locked="0"/>
    </xf>
    <xf numFmtId="0" fontId="4" fillId="60" borderId="49" xfId="0" applyFont="1" applyFill="1" applyBorder="1" applyAlignment="1">
      <alignment horizontal="center"/>
      <protection locked="0"/>
    </xf>
    <xf numFmtId="0" fontId="4" fillId="60" borderId="49" xfId="0" applyFont="1" applyFill="1" applyBorder="1" applyAlignment="1">
      <alignment wrapText="1"/>
      <protection locked="0"/>
    </xf>
    <xf numFmtId="0" fontId="4" fillId="60" borderId="49" xfId="0" applyFont="1" applyFill="1" applyBorder="1" applyAlignment="1">
      <alignment horizontal="center" wrapText="1"/>
      <protection locked="0"/>
    </xf>
    <xf numFmtId="0" fontId="4" fillId="61" borderId="49" xfId="0" applyFont="1" applyFill="1" applyBorder="1" applyAlignment="1">
      <alignment horizontal="center"/>
      <protection locked="0"/>
    </xf>
    <xf numFmtId="0" fontId="4" fillId="61" borderId="49" xfId="0" applyFont="1" applyFill="1" applyBorder="1" applyAlignment="1">
      <alignment wrapText="1"/>
      <protection locked="0"/>
    </xf>
    <xf numFmtId="0" fontId="4" fillId="61" borderId="49" xfId="0" applyFont="1" applyFill="1" applyBorder="1" applyAlignment="1">
      <alignment horizontal="right" wrapText="1"/>
      <protection locked="0"/>
    </xf>
    <xf numFmtId="0" fontId="4" fillId="61" borderId="49" xfId="0" applyFont="1" applyFill="1" applyBorder="1" applyAlignment="1">
      <alignment horizontal="center" wrapText="1"/>
      <protection locked="0"/>
    </xf>
    <xf numFmtId="0" fontId="4" fillId="62" borderId="49" xfId="0" applyFont="1" applyFill="1" applyBorder="1" applyAlignment="1">
      <alignment horizontal="center"/>
      <protection locked="0"/>
    </xf>
    <xf numFmtId="0" fontId="4" fillId="62" borderId="49" xfId="0" applyFont="1" applyFill="1" applyBorder="1" applyAlignment="1">
      <alignment wrapText="1"/>
      <protection locked="0"/>
    </xf>
    <xf numFmtId="0" fontId="4" fillId="62" borderId="49" xfId="0" applyFont="1" applyFill="1" applyBorder="1" applyAlignment="1">
      <alignment horizontal="center" wrapText="1"/>
      <protection locked="0"/>
    </xf>
    <xf numFmtId="0" fontId="4" fillId="56" borderId="49" xfId="0" applyFont="1" applyFill="1" applyBorder="1" applyAlignment="1">
      <alignment horizontal="center"/>
      <protection locked="0"/>
    </xf>
    <xf numFmtId="0" fontId="4" fillId="56" borderId="49" xfId="0" applyFont="1" applyFill="1" applyBorder="1" applyAlignment="1">
      <alignment wrapText="1"/>
      <protection locked="0"/>
    </xf>
    <xf numFmtId="0" fontId="4" fillId="56" borderId="49" xfId="0" applyFont="1" applyFill="1" applyBorder="1" applyAlignment="1">
      <alignment horizontal="center" wrapText="1"/>
      <protection locked="0"/>
    </xf>
    <xf numFmtId="0" fontId="4" fillId="56" borderId="49" xfId="0" applyFont="1" applyFill="1" applyBorder="1" applyAlignment="1">
      <alignment horizontal="right" wrapText="1"/>
      <protection locked="0"/>
    </xf>
    <xf numFmtId="0" fontId="4" fillId="63" borderId="50" xfId="0" applyFont="1" applyFill="1" applyBorder="1" applyAlignment="1">
      <alignment wrapText="1"/>
      <protection locked="0"/>
    </xf>
    <xf numFmtId="0" fontId="4" fillId="56" borderId="51" xfId="0" applyFont="1" applyFill="1" applyBorder="1" applyAlignment="1">
      <alignment horizontal="center"/>
      <protection locked="0"/>
    </xf>
    <xf numFmtId="0" fontId="4" fillId="56" borderId="51" xfId="0" applyFont="1" applyFill="1" applyBorder="1" applyAlignment="1">
      <alignment wrapText="1"/>
      <protection locked="0"/>
    </xf>
    <xf numFmtId="0" fontId="4" fillId="56" borderId="51" xfId="0" applyFont="1" applyFill="1" applyBorder="1" applyAlignment="1">
      <alignment horizontal="center" wrapText="1"/>
      <protection locked="0"/>
    </xf>
    <xf numFmtId="0" fontId="4" fillId="63" borderId="49" xfId="0" applyFont="1" applyFill="1" applyBorder="1" applyAlignment="1">
      <alignment horizontal="center"/>
      <protection locked="0"/>
    </xf>
    <xf numFmtId="0" fontId="4" fillId="63" borderId="49" xfId="0" applyFont="1" applyFill="1" applyBorder="1" applyAlignment="1">
      <alignment wrapText="1"/>
      <protection locked="0"/>
    </xf>
    <xf numFmtId="0" fontId="4" fillId="63" borderId="49" xfId="0" applyFont="1" applyFill="1" applyBorder="1">
      <protection locked="0"/>
    </xf>
    <xf numFmtId="0" fontId="4" fillId="63" borderId="50" xfId="0" applyFont="1" applyFill="1" applyBorder="1" applyAlignment="1">
      <alignment horizontal="center"/>
      <protection locked="0"/>
    </xf>
    <xf numFmtId="0" fontId="4" fillId="63" borderId="50" xfId="0" applyFont="1" applyFill="1" applyBorder="1">
      <protection locked="0"/>
    </xf>
    <xf numFmtId="0" fontId="5" fillId="59" borderId="52" xfId="0" applyFont="1" applyFill="1" applyBorder="1" applyAlignment="1">
      <alignment horizontal="center" wrapText="1"/>
      <protection locked="0"/>
    </xf>
    <xf numFmtId="0" fontId="4" fillId="60" borderId="48" xfId="0" applyFont="1" applyFill="1" applyBorder="1">
      <protection locked="0"/>
    </xf>
    <xf numFmtId="0" fontId="4" fillId="60" borderId="49" xfId="0" applyFont="1" applyFill="1" applyBorder="1">
      <protection locked="0"/>
    </xf>
    <xf numFmtId="0" fontId="4" fillId="61" borderId="49" xfId="0" applyFont="1" applyFill="1" applyBorder="1">
      <protection locked="0"/>
    </xf>
    <xf numFmtId="0" fontId="4" fillId="62" borderId="49" xfId="0" applyFont="1" applyFill="1" applyBorder="1">
      <protection locked="0"/>
    </xf>
    <xf numFmtId="0" fontId="4" fillId="56" borderId="49" xfId="0" applyFont="1" applyFill="1" applyBorder="1">
      <protection locked="0"/>
    </xf>
    <xf numFmtId="0" fontId="242" fillId="0" borderId="0" xfId="0" applyFont="1">
      <protection locked="0"/>
    </xf>
    <xf numFmtId="0" fontId="242" fillId="0" borderId="0" xfId="0" applyFont="1" applyAlignment="1">
      <alignment horizontal="center"/>
      <protection locked="0"/>
    </xf>
    <xf numFmtId="0" fontId="243" fillId="0" borderId="0" xfId="0" applyFont="1">
      <protection locked="0"/>
    </xf>
    <xf numFmtId="0" fontId="219" fillId="59" borderId="5" xfId="0" quotePrefix="1" applyFont="1" applyFill="1" applyBorder="1" applyAlignment="1" applyProtection="1">
      <alignment vertical="center" wrapText="1"/>
    </xf>
    <xf numFmtId="0" fontId="219" fillId="59" borderId="5" xfId="0" quotePrefix="1" applyFont="1" applyFill="1" applyBorder="1" applyAlignment="1" applyProtection="1">
      <alignment vertical="center"/>
    </xf>
    <xf numFmtId="0" fontId="219" fillId="59" borderId="5" xfId="0" applyFont="1" applyFill="1" applyBorder="1" applyAlignment="1" applyProtection="1">
      <alignment horizontal="center" vertical="center"/>
    </xf>
    <xf numFmtId="4" fontId="219" fillId="59" borderId="5" xfId="0" applyNumberFormat="1" applyFont="1" applyFill="1" applyBorder="1" applyAlignment="1" applyProtection="1">
      <alignment horizontal="center" vertical="center"/>
    </xf>
    <xf numFmtId="0" fontId="212" fillId="59" borderId="5" xfId="0" applyFont="1" applyFill="1" applyBorder="1" applyAlignment="1">
      <alignment wrapText="1"/>
      <protection locked="0"/>
    </xf>
    <xf numFmtId="0" fontId="219" fillId="59" borderId="5" xfId="0" applyFont="1" applyFill="1" applyBorder="1" applyAlignment="1" applyProtection="1">
      <alignment horizontal="left" vertical="center" wrapText="1"/>
    </xf>
    <xf numFmtId="0" fontId="219" fillId="0" borderId="5" xfId="0" applyFont="1" applyBorder="1" applyAlignment="1" applyProtection="1">
      <alignment horizontal="left" vertical="center" wrapText="1"/>
    </xf>
    <xf numFmtId="0" fontId="219" fillId="0" borderId="5" xfId="0" applyFont="1" applyBorder="1" applyAlignment="1" applyProtection="1">
      <alignment horizontal="center" vertical="center"/>
    </xf>
    <xf numFmtId="0" fontId="219" fillId="59" borderId="45" xfId="0" applyFont="1" applyFill="1" applyBorder="1" applyAlignment="1" applyProtection="1">
      <alignment horizontal="center" vertical="center" wrapText="1"/>
    </xf>
    <xf numFmtId="0" fontId="219" fillId="59" borderId="10" xfId="0" applyFont="1" applyFill="1" applyBorder="1" applyAlignment="1" applyProtection="1">
      <alignment horizontal="center" vertical="center" wrapText="1"/>
    </xf>
    <xf numFmtId="0" fontId="219" fillId="59" borderId="15" xfId="0" applyFont="1" applyFill="1" applyBorder="1" applyAlignment="1" applyProtection="1">
      <alignment horizontal="center" vertical="center" wrapText="1"/>
    </xf>
    <xf numFmtId="0" fontId="219" fillId="59" borderId="45" xfId="0" applyFont="1" applyFill="1" applyBorder="1" applyAlignment="1" applyProtection="1">
      <alignment horizontal="center" vertical="center"/>
    </xf>
    <xf numFmtId="0" fontId="219" fillId="59" borderId="10" xfId="0" applyFont="1" applyFill="1" applyBorder="1" applyAlignment="1" applyProtection="1">
      <alignment horizontal="center" vertical="center"/>
    </xf>
    <xf numFmtId="0" fontId="219" fillId="59" borderId="15" xfId="0" applyFont="1" applyFill="1" applyBorder="1" applyAlignment="1" applyProtection="1">
      <alignment horizontal="center" vertical="center"/>
    </xf>
    <xf numFmtId="0" fontId="213" fillId="0" borderId="0" xfId="0" applyFont="1" applyAlignment="1" applyProtection="1">
      <alignment horizontal="center" vertical="center"/>
    </xf>
    <xf numFmtId="0" fontId="5" fillId="3" borderId="0" xfId="0" applyFont="1" applyFill="1" applyAlignment="1">
      <alignment horizontal="center" vertical="center" wrapText="1"/>
      <protection locked="0"/>
    </xf>
    <xf numFmtId="2" fontId="5" fillId="3" borderId="0" xfId="0" applyNumberFormat="1" applyFont="1" applyFill="1" applyAlignment="1" applyProtection="1">
      <alignment horizontal="center" vertical="center" wrapText="1"/>
    </xf>
    <xf numFmtId="0" fontId="219" fillId="0" borderId="45" xfId="0" applyFont="1" applyBorder="1" applyAlignment="1" applyProtection="1">
      <alignment horizontal="left" vertical="center" wrapText="1"/>
    </xf>
    <xf numFmtId="0" fontId="219" fillId="0" borderId="10" xfId="0" applyFont="1" applyBorder="1" applyAlignment="1" applyProtection="1">
      <alignment horizontal="left" vertical="center" wrapText="1"/>
    </xf>
    <xf numFmtId="0" fontId="219" fillId="0" borderId="15" xfId="0" applyFont="1" applyBorder="1" applyAlignment="1" applyProtection="1">
      <alignment horizontal="left" vertical="center" wrapText="1"/>
    </xf>
    <xf numFmtId="0" fontId="219" fillId="0" borderId="45" xfId="0" applyFont="1" applyBorder="1" applyAlignment="1" applyProtection="1">
      <alignment horizontal="center" vertical="center"/>
    </xf>
    <xf numFmtId="0" fontId="219" fillId="0" borderId="10" xfId="0" applyFont="1" applyBorder="1" applyAlignment="1" applyProtection="1">
      <alignment horizontal="center" vertical="center"/>
    </xf>
    <xf numFmtId="0" fontId="219" fillId="0" borderId="15" xfId="0" applyFont="1" applyBorder="1" applyAlignment="1" applyProtection="1">
      <alignment horizontal="center" vertical="center"/>
    </xf>
    <xf numFmtId="0" fontId="209" fillId="3" borderId="42" xfId="0" applyFont="1" applyFill="1" applyBorder="1" applyAlignment="1" applyProtection="1">
      <alignment horizontal="center" vertical="center"/>
    </xf>
    <xf numFmtId="0" fontId="215" fillId="0" borderId="0" xfId="0" applyFont="1" applyAlignment="1" applyProtection="1">
      <alignment horizontal="center" vertical="center"/>
    </xf>
    <xf numFmtId="0" fontId="230" fillId="0" borderId="0" xfId="1081" applyFont="1" applyAlignment="1">
      <alignment horizontal="center"/>
    </xf>
    <xf numFmtId="0" fontId="5" fillId="59" borderId="4" xfId="1081" applyFont="1" applyFill="1" applyBorder="1" applyAlignment="1">
      <alignment horizontal="center" vertical="center" wrapText="1"/>
    </xf>
    <xf numFmtId="0" fontId="5" fillId="59" borderId="45" xfId="1081" applyFont="1" applyFill="1" applyBorder="1" applyAlignment="1">
      <alignment horizontal="center" vertical="center" wrapText="1"/>
    </xf>
    <xf numFmtId="0" fontId="5" fillId="59" borderId="4" xfId="1081" applyFont="1" applyFill="1" applyBorder="1" applyAlignment="1">
      <alignment horizontal="left" vertical="center" wrapText="1"/>
    </xf>
    <xf numFmtId="0" fontId="5" fillId="59" borderId="45" xfId="1081" applyFont="1" applyFill="1" applyBorder="1" applyAlignment="1">
      <alignment horizontal="left" vertical="center" wrapText="1"/>
    </xf>
    <xf numFmtId="309" fontId="5" fillId="59" borderId="4" xfId="1081" applyNumberFormat="1" applyFont="1" applyFill="1" applyBorder="1" applyAlignment="1">
      <alignment horizontal="center" vertical="center" wrapText="1"/>
    </xf>
    <xf numFmtId="199" fontId="5" fillId="59" borderId="4" xfId="1827" applyNumberFormat="1" applyFont="1" applyFill="1" applyBorder="1" applyAlignment="1">
      <alignment horizontal="center" vertical="center" wrapText="1"/>
    </xf>
    <xf numFmtId="199" fontId="5" fillId="59" borderId="45" xfId="1827" applyNumberFormat="1" applyFont="1" applyFill="1" applyBorder="1" applyAlignment="1">
      <alignment horizontal="center" vertical="center" wrapText="1"/>
    </xf>
    <xf numFmtId="309" fontId="5" fillId="59" borderId="45" xfId="1081" applyNumberFormat="1" applyFont="1" applyFill="1" applyBorder="1" applyAlignment="1">
      <alignment horizontal="center" vertical="center" wrapText="1"/>
    </xf>
    <xf numFmtId="309" fontId="5" fillId="59" borderId="40" xfId="1081" applyNumberFormat="1" applyFont="1" applyFill="1" applyBorder="1" applyAlignment="1">
      <alignment horizontal="center" vertical="center" wrapText="1"/>
    </xf>
    <xf numFmtId="309" fontId="5" fillId="59" borderId="10" xfId="1081" applyNumberFormat="1" applyFont="1" applyFill="1" applyBorder="1" applyAlignment="1">
      <alignment horizontal="center" vertical="center" wrapText="1"/>
    </xf>
    <xf numFmtId="4" fontId="238" fillId="59" borderId="40" xfId="1081" applyNumberFormat="1" applyFont="1" applyFill="1" applyBorder="1" applyAlignment="1" applyProtection="1">
      <alignment horizontal="center" vertical="center"/>
      <protection locked="0"/>
    </xf>
    <xf numFmtId="4" fontId="239" fillId="59" borderId="7" xfId="1081" applyNumberFormat="1" applyFont="1" applyFill="1" applyBorder="1"/>
    <xf numFmtId="0" fontId="235" fillId="0" borderId="0" xfId="1081" applyFont="1" applyAlignment="1" applyProtection="1">
      <alignment horizontal="center" vertical="center"/>
      <protection locked="0"/>
    </xf>
    <xf numFmtId="0" fontId="238" fillId="59" borderId="40" xfId="1081" applyFont="1" applyFill="1" applyBorder="1" applyAlignment="1" applyProtection="1">
      <alignment horizontal="center" vertical="center" wrapText="1"/>
      <protection locked="0"/>
    </xf>
    <xf numFmtId="0" fontId="238" fillId="59" borderId="7" xfId="1081" applyFont="1" applyFill="1" applyBorder="1" applyAlignment="1" applyProtection="1">
      <alignment horizontal="center" vertical="center" wrapText="1"/>
      <protection locked="0"/>
    </xf>
    <xf numFmtId="49" fontId="238" fillId="59" borderId="40" xfId="1081" applyNumberFormat="1" applyFont="1" applyFill="1" applyBorder="1" applyAlignment="1" applyProtection="1">
      <alignment horizontal="center" vertical="center" wrapText="1"/>
      <protection locked="0"/>
    </xf>
    <xf numFmtId="49" fontId="238" fillId="59" borderId="7" xfId="1081" applyNumberFormat="1" applyFont="1" applyFill="1" applyBorder="1" applyAlignment="1" applyProtection="1">
      <alignment horizontal="center" vertical="center" wrapText="1"/>
      <protection locked="0"/>
    </xf>
    <xf numFmtId="3" fontId="238" fillId="59" borderId="40" xfId="1081" applyNumberFormat="1" applyFont="1" applyFill="1" applyBorder="1" applyAlignment="1" applyProtection="1">
      <alignment horizontal="center" vertical="center"/>
      <protection locked="0"/>
    </xf>
    <xf numFmtId="3" fontId="238" fillId="59" borderId="7" xfId="1081" applyNumberFormat="1" applyFont="1" applyFill="1" applyBorder="1" applyAlignment="1" applyProtection="1">
      <alignment horizontal="center" vertical="center"/>
      <protection locked="0"/>
    </xf>
    <xf numFmtId="0" fontId="5" fillId="59" borderId="5" xfId="1081" applyFont="1" applyFill="1" applyBorder="1" applyAlignment="1">
      <alignment horizontal="center" vertical="center" wrapText="1"/>
    </xf>
    <xf numFmtId="4" fontId="5" fillId="59" borderId="4" xfId="1081" applyNumberFormat="1" applyFont="1" applyFill="1" applyBorder="1" applyAlignment="1">
      <alignment horizontal="center" vertical="center" wrapText="1"/>
    </xf>
    <xf numFmtId="4" fontId="5" fillId="59" borderId="4" xfId="1827" applyNumberFormat="1" applyFont="1" applyFill="1" applyBorder="1" applyAlignment="1">
      <alignment horizontal="center" vertical="center" wrapText="1"/>
    </xf>
    <xf numFmtId="4" fontId="5" fillId="59" borderId="5" xfId="1827" applyNumberFormat="1" applyFont="1" applyFill="1" applyBorder="1" applyAlignment="1">
      <alignment horizontal="center" vertical="center" wrapText="1"/>
    </xf>
    <xf numFmtId="4" fontId="5" fillId="59" borderId="5" xfId="1081" applyNumberFormat="1" applyFont="1" applyFill="1" applyBorder="1" applyAlignment="1">
      <alignment horizontal="center" vertical="center" wrapText="1"/>
    </xf>
    <xf numFmtId="4" fontId="5" fillId="59" borderId="40" xfId="1081" applyNumberFormat="1" applyFont="1" applyFill="1" applyBorder="1" applyAlignment="1">
      <alignment horizontal="center" vertical="center" wrapText="1"/>
    </xf>
    <xf numFmtId="4" fontId="5" fillId="59" borderId="15" xfId="1081" applyNumberFormat="1" applyFont="1" applyFill="1" applyBorder="1" applyAlignment="1">
      <alignment horizontal="center" vertical="center" wrapText="1"/>
    </xf>
  </cellXfs>
  <cellStyles count="1829">
    <cellStyle name="_x0001_" xfId="1"/>
    <cellStyle name="          _x000d__x000a_shell=progman.exe_x000d__x000a_m" xfId="2"/>
    <cellStyle name="          _x000d__x000a_shell=progman.exe_x000d__x000a_m 2" xfId="3"/>
    <cellStyle name="          _x000d__x000a_shell=progman.exe_x000d__x000a_m_Du thau" xfId="4"/>
    <cellStyle name="#.##0" xfId="5"/>
    <cellStyle name="%" xfId="6"/>
    <cellStyle name="%_Mau giao khoan " xfId="7"/>
    <cellStyle name="*2" xfId="8"/>
    <cellStyle name=",." xfId="9"/>
    <cellStyle name=".d©y" xfId="10"/>
    <cellStyle name="?" xfId="11"/>
    <cellStyle name="??" xfId="12"/>
    <cellStyle name="?? [0.00]_      " xfId="13"/>
    <cellStyle name="?? [0]" xfId="14"/>
    <cellStyle name="??&amp;O?" xfId="15"/>
    <cellStyle name="??&amp;O?&amp;H?_x0008__x000f__x0007_?_x0007__x0001__x0001_" xfId="16"/>
    <cellStyle name="??&amp;O?&amp;H?_x0008_??_x0007__x0001__x0001_" xfId="17"/>
    <cellStyle name="???" xfId="18"/>
    <cellStyle name="?_x001d_??%" xfId="19"/>
    <cellStyle name="?_x001d_??%U©÷u&amp;H©÷9_x0008_? s_x000a__x0007__x0001__x0001_" xfId="20"/>
    <cellStyle name="?_x001d_??%U©÷u&amp;H©÷9_x0008_?_x0009_s_x000a__x0007__x0001__x0001_" xfId="21"/>
    <cellStyle name="???? [0.00]_      " xfId="22"/>
    <cellStyle name="????_      " xfId="23"/>
    <cellStyle name="???[0]_?? DI" xfId="24"/>
    <cellStyle name="???_?? DI" xfId="25"/>
    <cellStyle name="??[0]_BRE" xfId="26"/>
    <cellStyle name="??_      " xfId="27"/>
    <cellStyle name="??A? [0]_laroux_1_¢¬???¢â? " xfId="28"/>
    <cellStyle name="??A?_laroux_1_¢¬???¢â? " xfId="29"/>
    <cellStyle name="?¡±¢¥?_?¨ù??¢´¢¥_¢¬???¢â? " xfId="30"/>
    <cellStyle name="_x0001_?¶æµ_x001b_ºß­ " xfId="31"/>
    <cellStyle name="_x0001_?¶æµ_x001b_ºß­_" xfId="32"/>
    <cellStyle name="?ðÇ%U?&amp;H?_x0008_?s_x000a__x0007__x0001__x0001_" xfId="33"/>
    <cellStyle name="[0]_Chi phÝ kh¸c_V" xfId="34"/>
    <cellStyle name="_x0001_\Ô" xfId="35"/>
    <cellStyle name="_1hatang" xfId="36"/>
    <cellStyle name="_AMO1" xfId="37"/>
    <cellStyle name="_Ash bin structure1" xfId="38"/>
    <cellStyle name="_Bang Chi tieu (2)" xfId="39"/>
    <cellStyle name="_Bao cao tinh trang gia cong Doi 1" xfId="40"/>
    <cellStyle name="_Book1" xfId="41"/>
    <cellStyle name="_x0001__Book1" xfId="42"/>
    <cellStyle name="_Book1 2" xfId="43"/>
    <cellStyle name="_Book1_1" xfId="44"/>
    <cellStyle name="_Book1_1_Khoi luong thanh toan" xfId="45"/>
    <cellStyle name="_Book1_1_Khoi luong thanh toan dot 1(Mr Thangkhong tru lo)12.12.08" xfId="46"/>
    <cellStyle name="_Book1_2" xfId="47"/>
    <cellStyle name="_Book1_BC-QT-WB-dthao" xfId="48"/>
    <cellStyle name="_Book1_Book1" xfId="49"/>
    <cellStyle name="_Book1_Khoi Luong Tang Ham 2- 17-06" xfId="50"/>
    <cellStyle name="_Book1_Khoi luong thanh toan" xfId="51"/>
    <cellStyle name="_Book1_Khoi luong thanh toan dot 1(Mr Thangkhong tru lo)12.12.08" xfId="52"/>
    <cellStyle name="_BQ for Ammo23-8" xfId="53"/>
    <cellStyle name="_Bulk ship loader" xfId="54"/>
    <cellStyle name="_Den bu TTTM 10.10.08" xfId="55"/>
    <cellStyle name="_dt 1" xfId="56"/>
    <cellStyle name="_DTTC che tao Mai dong" xfId="57"/>
    <cellStyle name="_Gia+KLdieuchinhgoi1" xfId="58"/>
    <cellStyle name="_Gia+KLgoi2dieuchinh" xfId="59"/>
    <cellStyle name="_GTHDKT MS-01(ky)" xfId="60"/>
    <cellStyle name="_Invoice L-275" xfId="61"/>
    <cellStyle name="_Khoi Luong Tang Ham 2- 17-06" xfId="62"/>
    <cellStyle name="_Khoi luong thanh toan" xfId="63"/>
    <cellStyle name="_Khoi luong thanh toan dot 1(Mr Thangkhong tru lo)12.12.08" xfId="64"/>
    <cellStyle name="_kl lap dat" xfId="65"/>
    <cellStyle name="_KT (2)" xfId="66"/>
    <cellStyle name="_KT (2)_1" xfId="67"/>
    <cellStyle name="_KT (2)_1_Lora-tungchau" xfId="68"/>
    <cellStyle name="_KT (2)_1_Qt-HT3PQ1(CauKho)" xfId="69"/>
    <cellStyle name="_KT (2)_2" xfId="70"/>
    <cellStyle name="_KT (2)_2_TG-TH" xfId="71"/>
    <cellStyle name="_KT (2)_2_TG-TH_bang gia ap dung 2005" xfId="72"/>
    <cellStyle name="_KT (2)_2_TG-TH_BAO CAO KLCT PT2000" xfId="73"/>
    <cellStyle name="_KT (2)_2_TG-TH_BAO CAO PT2000" xfId="74"/>
    <cellStyle name="_KT (2)_2_TG-TH_BAO CAO PT2000_Book1" xfId="75"/>
    <cellStyle name="_KT (2)_2_TG-TH_Bao cao XDCB 2001 - T11 KH dieu chinh 20-11-THAI" xfId="76"/>
    <cellStyle name="_KT (2)_2_TG-TH_bg-TTO-051104" xfId="77"/>
    <cellStyle name="_KT (2)_2_TG-TH_Book1" xfId="78"/>
    <cellStyle name="_KT (2)_2_TG-TH_Book1_1" xfId="79"/>
    <cellStyle name="_KT (2)_2_TG-TH_Book1_1_Khoi Luong Tang Ham 2- 17-06" xfId="80"/>
    <cellStyle name="_KT (2)_2_TG-TH_Book1_2" xfId="81"/>
    <cellStyle name="_KT (2)_2_TG-TH_Book1_2_Khoi Luong Tang Ham 2- 17-06" xfId="82"/>
    <cellStyle name="_KT (2)_2_TG-TH_Book1_3" xfId="83"/>
    <cellStyle name="_KT (2)_2_TG-TH_Book1_3_Book1" xfId="84"/>
    <cellStyle name="_KT (2)_2_TG-TH_Book1_3_Khoi Luong Tang Ham 2- 17-06" xfId="85"/>
    <cellStyle name="_KT (2)_2_TG-TH_Book1_4" xfId="86"/>
    <cellStyle name="_KT (2)_2_TG-TH_Book1_bang gia ap dung 2005" xfId="87"/>
    <cellStyle name="_KT (2)_2_TG-TH_Book1_bg-TTO-051104" xfId="88"/>
    <cellStyle name="_KT (2)_2_TG-TH_Book1_Book1" xfId="89"/>
    <cellStyle name="_KT (2)_2_TG-TH_Book1_Khoi Luong Tang Ham 2- 17-06" xfId="90"/>
    <cellStyle name="_KT (2)_2_TG-TH_Book1_Khoi luong thanh toan" xfId="91"/>
    <cellStyle name="_KT (2)_2_TG-TH_Book1_Khoi luong thanh toan dot 1(Mr Thangkhong tru lo)12.12.08" xfId="92"/>
    <cellStyle name="_KT (2)_2_TG-TH_Book1_LuuNgay25-12-2008phie©nn ca" xfId="93"/>
    <cellStyle name="_KT (2)_2_TG-TH_Book1_tc t7" xfId="94"/>
    <cellStyle name="_KT (2)_2_TG-TH_Book3" xfId="95"/>
    <cellStyle name="_KT (2)_2_TG-TH_DTCDT MR.2N110.HOCMON.TDTOAN.CCUNG" xfId="96"/>
    <cellStyle name="_KT (2)_2_TG-TH_Khoi Luong Tang Ham 2- 17-06" xfId="97"/>
    <cellStyle name="_KT (2)_2_TG-TH_Khoi luong thanh toan" xfId="98"/>
    <cellStyle name="_KT (2)_2_TG-TH_Khoi luong thanh toan dot 1(Mr Thangkhong tru lo)12.12.08" xfId="99"/>
    <cellStyle name="_KT (2)_2_TG-TH_Lora-tungchau" xfId="100"/>
    <cellStyle name="_KT (2)_2_TG-TH_LuuNgay25-12-2008phie©nn ca" xfId="101"/>
    <cellStyle name="_KT (2)_2_TG-TH_Nomenclature PHA1 M15 DU 042 A" xfId="102"/>
    <cellStyle name="_KT (2)_2_TG-TH_PGIA-phieu tham tra Kho bac" xfId="103"/>
    <cellStyle name="_KT (2)_2_TG-TH_PT02-02" xfId="104"/>
    <cellStyle name="_KT (2)_2_TG-TH_PT02-02_Book1" xfId="105"/>
    <cellStyle name="_KT (2)_2_TG-TH_PT02-03" xfId="106"/>
    <cellStyle name="_KT (2)_2_TG-TH_PT02-03_Book1" xfId="107"/>
    <cellStyle name="_KT (2)_2_TG-TH_Qt-HT3PQ1(CauKho)" xfId="108"/>
    <cellStyle name="_KT (2)_2_TG-TH_tc t7" xfId="109"/>
    <cellStyle name="_KT (2)_3" xfId="110"/>
    <cellStyle name="_KT (2)_3_TG-TH" xfId="111"/>
    <cellStyle name="_KT (2)_3_TG-TH_Book1" xfId="112"/>
    <cellStyle name="_KT (2)_3_TG-TH_Book1_1" xfId="113"/>
    <cellStyle name="_KT (2)_3_TG-TH_Book1_BC-QT-WB-dthao" xfId="114"/>
    <cellStyle name="_KT (2)_3_TG-TH_Book1_Khoi Luong Tang Ham 2- 17-06" xfId="115"/>
    <cellStyle name="_KT (2)_3_TG-TH_Khoi Luong Tang Ham 2- 17-06" xfId="116"/>
    <cellStyle name="_KT (2)_3_TG-TH_Khoi luong thanh toan" xfId="117"/>
    <cellStyle name="_KT (2)_3_TG-TH_Khoi luong thanh toan dot 1(Mr Thangkhong tru lo)12.12.08" xfId="118"/>
    <cellStyle name="_KT (2)_3_TG-TH_Lora-tungchau" xfId="119"/>
    <cellStyle name="_KT (2)_3_TG-TH_Lora-tungchau_Khoi Luong Tang Ham 2- 17-06" xfId="120"/>
    <cellStyle name="_KT (2)_3_TG-TH_LuuNgay25-12-2008phie©nn ca" xfId="121"/>
    <cellStyle name="_KT (2)_3_TG-TH_PERSONAL" xfId="122"/>
    <cellStyle name="_KT (2)_3_TG-TH_PERSONAL_bang gia ap dung 2005" xfId="123"/>
    <cellStyle name="_KT (2)_3_TG-TH_PERSONAL_bg-TTO-051104" xfId="124"/>
    <cellStyle name="_KT (2)_3_TG-TH_PERSONAL_Book1" xfId="125"/>
    <cellStyle name="_KT (2)_3_TG-TH_PERSONAL_Book1_bang gia ap dung 2005" xfId="126"/>
    <cellStyle name="_KT (2)_3_TG-TH_PERSONAL_Book1_bg-TTO-051104" xfId="127"/>
    <cellStyle name="_KT (2)_3_TG-TH_PERSONAL_HTQ.8 GD1" xfId="128"/>
    <cellStyle name="_KT (2)_3_TG-TH_PERSONAL_Khoi Luong Tang Ham 2- 17-06" xfId="129"/>
    <cellStyle name="_KT (2)_3_TG-TH_PERSONAL_Khoi luong thanh toan" xfId="130"/>
    <cellStyle name="_KT (2)_3_TG-TH_PERSONAL_Khoi luong thanh toan dot 1(Mr Thangkhong tru lo)12.12.08" xfId="131"/>
    <cellStyle name="_KT (2)_3_TG-TH_PERSONAL_LuuNgay25-12-2008phie©nn ca" xfId="132"/>
    <cellStyle name="_KT (2)_3_TG-TH_PERSONAL_tc t7" xfId="133"/>
    <cellStyle name="_KT (2)_3_TG-TH_PERSONAL_Tong hop KHCB 2001" xfId="134"/>
    <cellStyle name="_KT (2)_3_TG-TH_Qt-HT3PQ1(CauKho)" xfId="135"/>
    <cellStyle name="_KT (2)_3_TG-TH_tc t7" xfId="136"/>
    <cellStyle name="_KT (2)_4" xfId="137"/>
    <cellStyle name="_KT (2)_4_bang gia ap dung 2005" xfId="138"/>
    <cellStyle name="_KT (2)_4_BAO CAO KLCT PT2000" xfId="139"/>
    <cellStyle name="_KT (2)_4_BAO CAO PT2000" xfId="140"/>
    <cellStyle name="_KT (2)_4_BAO CAO PT2000_Book1" xfId="141"/>
    <cellStyle name="_KT (2)_4_Bao cao XDCB 2001 - T11 KH dieu chinh 20-11-THAI" xfId="142"/>
    <cellStyle name="_KT (2)_4_bg-TTO-051104" xfId="143"/>
    <cellStyle name="_KT (2)_4_Book1" xfId="144"/>
    <cellStyle name="_KT (2)_4_Book1_1" xfId="145"/>
    <cellStyle name="_KT (2)_4_Book1_1_Khoi Luong Tang Ham 2- 17-06" xfId="146"/>
    <cellStyle name="_KT (2)_4_Book1_2" xfId="147"/>
    <cellStyle name="_KT (2)_4_Book1_2_Khoi Luong Tang Ham 2- 17-06" xfId="148"/>
    <cellStyle name="_KT (2)_4_Book1_3" xfId="149"/>
    <cellStyle name="_KT (2)_4_Book1_3_Book1" xfId="150"/>
    <cellStyle name="_KT (2)_4_Book1_3_Khoi Luong Tang Ham 2- 17-06" xfId="151"/>
    <cellStyle name="_KT (2)_4_Book1_4" xfId="152"/>
    <cellStyle name="_KT (2)_4_Book1_bang gia ap dung 2005" xfId="153"/>
    <cellStyle name="_KT (2)_4_Book1_bg-TTO-051104" xfId="154"/>
    <cellStyle name="_KT (2)_4_Book1_Book1" xfId="155"/>
    <cellStyle name="_KT (2)_4_Book1_Khoi Luong Tang Ham 2- 17-06" xfId="156"/>
    <cellStyle name="_KT (2)_4_Book1_Khoi luong thanh toan" xfId="157"/>
    <cellStyle name="_KT (2)_4_Book1_Khoi luong thanh toan dot 1(Mr Thangkhong tru lo)12.12.08" xfId="158"/>
    <cellStyle name="_KT (2)_4_Book1_LuuNgay25-12-2008phie©nn ca" xfId="159"/>
    <cellStyle name="_KT (2)_4_Book1_tc t7" xfId="160"/>
    <cellStyle name="_KT (2)_4_Book3" xfId="161"/>
    <cellStyle name="_KT (2)_4_DTCDT MR.2N110.HOCMON.TDTOAN.CCUNG" xfId="162"/>
    <cellStyle name="_KT (2)_4_Khoi Luong Tang Ham 2- 17-06" xfId="163"/>
    <cellStyle name="_KT (2)_4_Khoi luong thanh toan" xfId="164"/>
    <cellStyle name="_KT (2)_4_Khoi luong thanh toan dot 1(Mr Thangkhong tru lo)12.12.08" xfId="165"/>
    <cellStyle name="_KT (2)_4_Lora-tungchau" xfId="166"/>
    <cellStyle name="_KT (2)_4_LuuNgay25-12-2008phie©nn ca" xfId="167"/>
    <cellStyle name="_KT (2)_4_Nomenclature PHA1 M15 DU 042 A" xfId="168"/>
    <cellStyle name="_KT (2)_4_PGIA-phieu tham tra Kho bac" xfId="169"/>
    <cellStyle name="_KT (2)_4_PT02-02" xfId="170"/>
    <cellStyle name="_KT (2)_4_PT02-02_Book1" xfId="171"/>
    <cellStyle name="_KT (2)_4_PT02-03" xfId="172"/>
    <cellStyle name="_KT (2)_4_PT02-03_Book1" xfId="173"/>
    <cellStyle name="_KT (2)_4_Qt-HT3PQ1(CauKho)" xfId="174"/>
    <cellStyle name="_KT (2)_4_tc t7" xfId="175"/>
    <cellStyle name="_KT (2)_4_TG-TH" xfId="176"/>
    <cellStyle name="_KT (2)_5" xfId="177"/>
    <cellStyle name="_KT (2)_5_bang gia ap dung 2005" xfId="178"/>
    <cellStyle name="_KT (2)_5_BAO CAO KLCT PT2000" xfId="179"/>
    <cellStyle name="_KT (2)_5_BAO CAO PT2000" xfId="180"/>
    <cellStyle name="_KT (2)_5_BAO CAO PT2000_Book1" xfId="181"/>
    <cellStyle name="_KT (2)_5_Bao cao XDCB 2001 - T11 KH dieu chinh 20-11-THAI" xfId="182"/>
    <cellStyle name="_KT (2)_5_bg-TTO-051104" xfId="183"/>
    <cellStyle name="_KT (2)_5_Book1" xfId="184"/>
    <cellStyle name="_KT (2)_5_Book1_1" xfId="185"/>
    <cellStyle name="_KT (2)_5_Book1_1_Khoi Luong Tang Ham 2- 17-06" xfId="186"/>
    <cellStyle name="_KT (2)_5_Book1_2" xfId="187"/>
    <cellStyle name="_KT (2)_5_Book1_2_Khoi Luong Tang Ham 2- 17-06" xfId="188"/>
    <cellStyle name="_KT (2)_5_Book1_3" xfId="189"/>
    <cellStyle name="_KT (2)_5_Book1_3_Book1" xfId="190"/>
    <cellStyle name="_KT (2)_5_Book1_3_Khoi Luong Tang Ham 2- 17-06" xfId="191"/>
    <cellStyle name="_KT (2)_5_Book1_4" xfId="192"/>
    <cellStyle name="_KT (2)_5_Book1_bang gia ap dung 2005" xfId="193"/>
    <cellStyle name="_KT (2)_5_Book1_BC-QT-WB-dthao" xfId="194"/>
    <cellStyle name="_KT (2)_5_Book1_bg-TTO-051104" xfId="195"/>
    <cellStyle name="_KT (2)_5_Book1_Book1" xfId="196"/>
    <cellStyle name="_KT (2)_5_Book1_Khoi Luong Tang Ham 2- 17-06" xfId="197"/>
    <cellStyle name="_KT (2)_5_Book1_Khoi luong thanh toan" xfId="198"/>
    <cellStyle name="_KT (2)_5_Book1_Khoi luong thanh toan dot 1(Mr Thangkhong tru lo)12.12.08" xfId="199"/>
    <cellStyle name="_KT (2)_5_Book1_LuuNgay25-12-2008phie©nn ca" xfId="200"/>
    <cellStyle name="_KT (2)_5_Book1_tc t7" xfId="201"/>
    <cellStyle name="_KT (2)_5_Book3" xfId="202"/>
    <cellStyle name="_KT (2)_5_DTCDT MR.2N110.HOCMON.TDTOAN.CCUNG" xfId="203"/>
    <cellStyle name="_KT (2)_5_Khoi Luong Tang Ham 2- 17-06" xfId="204"/>
    <cellStyle name="_KT (2)_5_Khoi luong thanh toan" xfId="205"/>
    <cellStyle name="_KT (2)_5_Khoi luong thanh toan dot 1(Mr Thangkhong tru lo)12.12.08" xfId="206"/>
    <cellStyle name="_KT (2)_5_Lora-tungchau" xfId="207"/>
    <cellStyle name="_KT (2)_5_LuuNgay25-12-2008phie©nn ca" xfId="208"/>
    <cellStyle name="_KT (2)_5_Nomenclature PHA1 M15 DU 042 A" xfId="209"/>
    <cellStyle name="_KT (2)_5_PGIA-phieu tham tra Kho bac" xfId="210"/>
    <cellStyle name="_KT (2)_5_PT02-02" xfId="211"/>
    <cellStyle name="_KT (2)_5_PT02-02_Book1" xfId="212"/>
    <cellStyle name="_KT (2)_5_PT02-03" xfId="213"/>
    <cellStyle name="_KT (2)_5_PT02-03_Book1" xfId="214"/>
    <cellStyle name="_KT (2)_5_Qt-HT3PQ1(CauKho)" xfId="215"/>
    <cellStyle name="_KT (2)_5_tc t7" xfId="216"/>
    <cellStyle name="_KT (2)_Book1" xfId="217"/>
    <cellStyle name="_KT (2)_Book1_1" xfId="218"/>
    <cellStyle name="_KT (2)_Book1_BC-QT-WB-dthao" xfId="219"/>
    <cellStyle name="_KT (2)_Book1_Khoi Luong Tang Ham 2- 17-06" xfId="220"/>
    <cellStyle name="_KT (2)_Khoi Luong Tang Ham 2- 17-06" xfId="221"/>
    <cellStyle name="_KT (2)_Khoi luong thanh toan" xfId="222"/>
    <cellStyle name="_KT (2)_Khoi luong thanh toan dot 1(Mr Thangkhong tru lo)12.12.08" xfId="223"/>
    <cellStyle name="_KT (2)_Lora-tungchau" xfId="224"/>
    <cellStyle name="_KT (2)_Lora-tungchau_Khoi Luong Tang Ham 2- 17-06" xfId="225"/>
    <cellStyle name="_KT (2)_LuuNgay25-12-2008phie©nn ca" xfId="226"/>
    <cellStyle name="_KT (2)_PERSONAL" xfId="227"/>
    <cellStyle name="_KT (2)_PERSONAL_bang gia ap dung 2005" xfId="228"/>
    <cellStyle name="_KT (2)_PERSONAL_bg-TTO-051104" xfId="229"/>
    <cellStyle name="_KT (2)_PERSONAL_Book1" xfId="230"/>
    <cellStyle name="_KT (2)_PERSONAL_Book1_bang gia ap dung 2005" xfId="231"/>
    <cellStyle name="_KT (2)_PERSONAL_Book1_bg-TTO-051104" xfId="232"/>
    <cellStyle name="_KT (2)_PERSONAL_HTQ.8 GD1" xfId="233"/>
    <cellStyle name="_KT (2)_PERSONAL_Khoi Luong Tang Ham 2- 17-06" xfId="234"/>
    <cellStyle name="_KT (2)_PERSONAL_Khoi luong thanh toan" xfId="235"/>
    <cellStyle name="_KT (2)_PERSONAL_Khoi luong thanh toan dot 1(Mr Thangkhong tru lo)12.12.08" xfId="236"/>
    <cellStyle name="_KT (2)_PERSONAL_LuuNgay25-12-2008phie©nn ca" xfId="237"/>
    <cellStyle name="_KT (2)_PERSONAL_tc t7" xfId="238"/>
    <cellStyle name="_KT (2)_PERSONAL_Tong hop KHCB 2001" xfId="239"/>
    <cellStyle name="_KT (2)_Qt-HT3PQ1(CauKho)" xfId="240"/>
    <cellStyle name="_KT (2)_tc t7" xfId="241"/>
    <cellStyle name="_KT (2)_TG-TH" xfId="242"/>
    <cellStyle name="_KT_TG" xfId="243"/>
    <cellStyle name="_KT_TG_1" xfId="244"/>
    <cellStyle name="_KT_TG_1_bang gia ap dung 2005" xfId="245"/>
    <cellStyle name="_KT_TG_1_BAO CAO KLCT PT2000" xfId="246"/>
    <cellStyle name="_KT_TG_1_BAO CAO PT2000" xfId="247"/>
    <cellStyle name="_KT_TG_1_BAO CAO PT2000_Book1" xfId="248"/>
    <cellStyle name="_KT_TG_1_Bao cao XDCB 2001 - T11 KH dieu chinh 20-11-THAI" xfId="249"/>
    <cellStyle name="_KT_TG_1_bg-TTO-051104" xfId="250"/>
    <cellStyle name="_KT_TG_1_Book1" xfId="251"/>
    <cellStyle name="_KT_TG_1_Book1_1" xfId="252"/>
    <cellStyle name="_KT_TG_1_Book1_1_Khoi Luong Tang Ham 2- 17-06" xfId="253"/>
    <cellStyle name="_KT_TG_1_Book1_2" xfId="254"/>
    <cellStyle name="_KT_TG_1_Book1_2_Khoi Luong Tang Ham 2- 17-06" xfId="255"/>
    <cellStyle name="_KT_TG_1_Book1_3" xfId="256"/>
    <cellStyle name="_KT_TG_1_Book1_3_Book1" xfId="257"/>
    <cellStyle name="_KT_TG_1_Book1_3_Khoi Luong Tang Ham 2- 17-06" xfId="258"/>
    <cellStyle name="_KT_TG_1_Book1_4" xfId="259"/>
    <cellStyle name="_KT_TG_1_Book1_bang gia ap dung 2005" xfId="260"/>
    <cellStyle name="_KT_TG_1_Book1_BC-QT-WB-dthao" xfId="261"/>
    <cellStyle name="_KT_TG_1_Book1_bg-TTO-051104" xfId="262"/>
    <cellStyle name="_KT_TG_1_Book1_Book1" xfId="263"/>
    <cellStyle name="_KT_TG_1_Book1_Khoi Luong Tang Ham 2- 17-06" xfId="264"/>
    <cellStyle name="_KT_TG_1_Book1_Khoi luong thanh toan" xfId="265"/>
    <cellStyle name="_KT_TG_1_Book1_Khoi luong thanh toan dot 1(Mr Thangkhong tru lo)12.12.08" xfId="266"/>
    <cellStyle name="_KT_TG_1_Book1_LuuNgay25-12-2008phie©nn ca" xfId="267"/>
    <cellStyle name="_KT_TG_1_Book1_tc t7" xfId="268"/>
    <cellStyle name="_KT_TG_1_Book3" xfId="269"/>
    <cellStyle name="_KT_TG_1_DTCDT MR.2N110.HOCMON.TDTOAN.CCUNG" xfId="270"/>
    <cellStyle name="_KT_TG_1_Khoi Luong Tang Ham 2- 17-06" xfId="271"/>
    <cellStyle name="_KT_TG_1_Khoi luong thanh toan" xfId="272"/>
    <cellStyle name="_KT_TG_1_Khoi luong thanh toan dot 1(Mr Thangkhong tru lo)12.12.08" xfId="273"/>
    <cellStyle name="_KT_TG_1_Lora-tungchau" xfId="274"/>
    <cellStyle name="_KT_TG_1_LuuNgay25-12-2008phie©nn ca" xfId="275"/>
    <cellStyle name="_KT_TG_1_Nomenclature PHA1 M15 DU 042 A" xfId="276"/>
    <cellStyle name="_KT_TG_1_PGIA-phieu tham tra Kho bac" xfId="277"/>
    <cellStyle name="_KT_TG_1_PT02-02" xfId="278"/>
    <cellStyle name="_KT_TG_1_PT02-02_Book1" xfId="279"/>
    <cellStyle name="_KT_TG_1_PT02-03" xfId="280"/>
    <cellStyle name="_KT_TG_1_PT02-03_Book1" xfId="281"/>
    <cellStyle name="_KT_TG_1_Qt-HT3PQ1(CauKho)" xfId="282"/>
    <cellStyle name="_KT_TG_1_tc t7" xfId="283"/>
    <cellStyle name="_KT_TG_2" xfId="284"/>
    <cellStyle name="_KT_TG_2_bang gia ap dung 2005" xfId="285"/>
    <cellStyle name="_KT_TG_2_BAO CAO KLCT PT2000" xfId="286"/>
    <cellStyle name="_KT_TG_2_BAO CAO PT2000" xfId="287"/>
    <cellStyle name="_KT_TG_2_BAO CAO PT2000_Book1" xfId="288"/>
    <cellStyle name="_KT_TG_2_Bao cao XDCB 2001 - T11 KH dieu chinh 20-11-THAI" xfId="289"/>
    <cellStyle name="_KT_TG_2_bg-TTO-051104" xfId="290"/>
    <cellStyle name="_KT_TG_2_Book1" xfId="291"/>
    <cellStyle name="_KT_TG_2_Book1_1" xfId="292"/>
    <cellStyle name="_KT_TG_2_Book1_1_Khoi Luong Tang Ham 2- 17-06" xfId="293"/>
    <cellStyle name="_KT_TG_2_Book1_2" xfId="294"/>
    <cellStyle name="_KT_TG_2_Book1_2_Khoi Luong Tang Ham 2- 17-06" xfId="295"/>
    <cellStyle name="_KT_TG_2_Book1_3" xfId="296"/>
    <cellStyle name="_KT_TG_2_Book1_3_Book1" xfId="297"/>
    <cellStyle name="_KT_TG_2_Book1_3_Khoi Luong Tang Ham 2- 17-06" xfId="298"/>
    <cellStyle name="_KT_TG_2_Book1_4" xfId="299"/>
    <cellStyle name="_KT_TG_2_Book1_bang gia ap dung 2005" xfId="300"/>
    <cellStyle name="_KT_TG_2_Book1_bg-TTO-051104" xfId="301"/>
    <cellStyle name="_KT_TG_2_Book1_Book1" xfId="302"/>
    <cellStyle name="_KT_TG_2_Book1_Khoi Luong Tang Ham 2- 17-06" xfId="303"/>
    <cellStyle name="_KT_TG_2_Book1_Khoi luong thanh toan" xfId="304"/>
    <cellStyle name="_KT_TG_2_Book1_Khoi luong thanh toan dot 1(Mr Thangkhong tru lo)12.12.08" xfId="305"/>
    <cellStyle name="_KT_TG_2_Book1_LuuNgay25-12-2008phie©nn ca" xfId="306"/>
    <cellStyle name="_KT_TG_2_Book1_tc t7" xfId="307"/>
    <cellStyle name="_KT_TG_2_Book3" xfId="308"/>
    <cellStyle name="_KT_TG_2_DTCDT MR.2N110.HOCMON.TDTOAN.CCUNG" xfId="309"/>
    <cellStyle name="_KT_TG_2_Khoi Luong Tang Ham 2- 17-06" xfId="310"/>
    <cellStyle name="_KT_TG_2_Khoi luong thanh toan" xfId="311"/>
    <cellStyle name="_KT_TG_2_Khoi luong thanh toan dot 1(Mr Thangkhong tru lo)12.12.08" xfId="312"/>
    <cellStyle name="_KT_TG_2_Lora-tungchau" xfId="313"/>
    <cellStyle name="_KT_TG_2_LuuNgay25-12-2008phie©nn ca" xfId="314"/>
    <cellStyle name="_KT_TG_2_Nomenclature PHA1 M15 DU 042 A" xfId="315"/>
    <cellStyle name="_KT_TG_2_PGIA-phieu tham tra Kho bac" xfId="316"/>
    <cellStyle name="_KT_TG_2_PT02-02" xfId="317"/>
    <cellStyle name="_KT_TG_2_PT02-02_Book1" xfId="318"/>
    <cellStyle name="_KT_TG_2_PT02-03" xfId="319"/>
    <cellStyle name="_KT_TG_2_PT02-03_Book1" xfId="320"/>
    <cellStyle name="_KT_TG_2_Qt-HT3PQ1(CauKho)" xfId="321"/>
    <cellStyle name="_KT_TG_2_tc t7" xfId="322"/>
    <cellStyle name="_KT_TG_3" xfId="323"/>
    <cellStyle name="_KT_TG_4" xfId="324"/>
    <cellStyle name="_KT_TG_4_Lora-tungchau" xfId="325"/>
    <cellStyle name="_KT_TG_4_Qt-HT3PQ1(CauKho)" xfId="326"/>
    <cellStyle name="_Lora-tungchau" xfId="327"/>
    <cellStyle name="_Lora-tungchau_Khoi Luong Tang Ham 2- 17-06" xfId="328"/>
    <cellStyle name="_LuuNgay25-12-2008phie©nn ca" xfId="329"/>
    <cellStyle name="_Ninh binh" xfId="330"/>
    <cellStyle name="_Ninh binhngoai" xfId="331"/>
    <cellStyle name="_NIPONT" xfId="332"/>
    <cellStyle name="_PAYMENT5%" xfId="333"/>
    <cellStyle name="_PERSONAL" xfId="334"/>
    <cellStyle name="_PERSONAL_bang gia ap dung 2005" xfId="335"/>
    <cellStyle name="_PERSONAL_bg-TTO-051104" xfId="336"/>
    <cellStyle name="_PERSONAL_Book1" xfId="337"/>
    <cellStyle name="_PERSONAL_Book1_bang gia ap dung 2005" xfId="338"/>
    <cellStyle name="_PERSONAL_Book1_bg-TTO-051104" xfId="339"/>
    <cellStyle name="_PERSONAL_HTQ.8 GD1" xfId="340"/>
    <cellStyle name="_PERSONAL_Khoi Luong Tang Ham 2- 17-06" xfId="341"/>
    <cellStyle name="_PERSONAL_Khoi luong thanh toan" xfId="342"/>
    <cellStyle name="_PERSONAL_Khoi luong thanh toan dot 1(Mr Thangkhong tru lo)12.12.08" xfId="343"/>
    <cellStyle name="_PERSONAL_LuuNgay25-12-2008phie©nn ca" xfId="344"/>
    <cellStyle name="_PERSONAL_tc t7" xfId="345"/>
    <cellStyle name="_PERSONAL_Tong hop KHCB 2001" xfId="346"/>
    <cellStyle name="_Pipe Rack Priority list F UPDATING" xfId="347"/>
    <cellStyle name="_Qt-HT3PQ1(CauKho)" xfId="348"/>
    <cellStyle name="_SAMSUNG3" xfId="349"/>
    <cellStyle name="_Sheet1" xfId="350"/>
    <cellStyle name="_Sheet2" xfId="351"/>
    <cellStyle name="_sphanam" xfId="352"/>
    <cellStyle name="_tc t7" xfId="353"/>
    <cellStyle name="_TG-TH" xfId="354"/>
    <cellStyle name="_TG-TH_1" xfId="355"/>
    <cellStyle name="_TG-TH_1_bang gia ap dung 2005" xfId="356"/>
    <cellStyle name="_TG-TH_1_BAO CAO KLCT PT2000" xfId="357"/>
    <cellStyle name="_TG-TH_1_BAO CAO PT2000" xfId="358"/>
    <cellStyle name="_TG-TH_1_BAO CAO PT2000_Book1" xfId="359"/>
    <cellStyle name="_TG-TH_1_Bao cao XDCB 2001 - T11 KH dieu chinh 20-11-THAI" xfId="360"/>
    <cellStyle name="_TG-TH_1_bg-TTO-051104" xfId="361"/>
    <cellStyle name="_TG-TH_1_Book1" xfId="362"/>
    <cellStyle name="_TG-TH_1_Book1_1" xfId="363"/>
    <cellStyle name="_TG-TH_1_Book1_1_Khoi Luong Tang Ham 2- 17-06" xfId="364"/>
    <cellStyle name="_TG-TH_1_Book1_2" xfId="365"/>
    <cellStyle name="_TG-TH_1_Book1_2_Khoi Luong Tang Ham 2- 17-06" xfId="366"/>
    <cellStyle name="_TG-TH_1_Book1_3" xfId="367"/>
    <cellStyle name="_TG-TH_1_Book1_3_Book1" xfId="368"/>
    <cellStyle name="_TG-TH_1_Book1_3_Khoi Luong Tang Ham 2- 17-06" xfId="369"/>
    <cellStyle name="_TG-TH_1_Book1_4" xfId="370"/>
    <cellStyle name="_TG-TH_1_Book1_bang gia ap dung 2005" xfId="371"/>
    <cellStyle name="_TG-TH_1_Book1_BC-QT-WB-dthao" xfId="372"/>
    <cellStyle name="_TG-TH_1_Book1_bg-TTO-051104" xfId="373"/>
    <cellStyle name="_TG-TH_1_Book1_Book1" xfId="374"/>
    <cellStyle name="_TG-TH_1_Book1_Khoi Luong Tang Ham 2- 17-06" xfId="375"/>
    <cellStyle name="_TG-TH_1_Book1_Khoi luong thanh toan" xfId="376"/>
    <cellStyle name="_TG-TH_1_Book1_Khoi luong thanh toan dot 1(Mr Thangkhong tru lo)12.12.08" xfId="377"/>
    <cellStyle name="_TG-TH_1_Book1_LuuNgay25-12-2008phie©nn ca" xfId="378"/>
    <cellStyle name="_TG-TH_1_Book1_tc t7" xfId="379"/>
    <cellStyle name="_TG-TH_1_Book3" xfId="380"/>
    <cellStyle name="_TG-TH_1_DTCDT MR.2N110.HOCMON.TDTOAN.CCUNG" xfId="381"/>
    <cellStyle name="_TG-TH_1_Khoi Luong Tang Ham 2- 17-06" xfId="382"/>
    <cellStyle name="_TG-TH_1_Khoi luong thanh toan" xfId="383"/>
    <cellStyle name="_TG-TH_1_Khoi luong thanh toan dot 1(Mr Thangkhong tru lo)12.12.08" xfId="384"/>
    <cellStyle name="_TG-TH_1_Lora-tungchau" xfId="385"/>
    <cellStyle name="_TG-TH_1_LuuNgay25-12-2008phie©nn ca" xfId="386"/>
    <cellStyle name="_TG-TH_1_Nomenclature PHA1 M15 DU 042 A" xfId="387"/>
    <cellStyle name="_TG-TH_1_PGIA-phieu tham tra Kho bac" xfId="388"/>
    <cellStyle name="_TG-TH_1_PT02-02" xfId="389"/>
    <cellStyle name="_TG-TH_1_PT02-02_Book1" xfId="390"/>
    <cellStyle name="_TG-TH_1_PT02-03" xfId="391"/>
    <cellStyle name="_TG-TH_1_PT02-03_Book1" xfId="392"/>
    <cellStyle name="_TG-TH_1_Qt-HT3PQ1(CauKho)" xfId="393"/>
    <cellStyle name="_TG-TH_1_tc t7" xfId="394"/>
    <cellStyle name="_TG-TH_2" xfId="395"/>
    <cellStyle name="_TG-TH_2_bang gia ap dung 2005" xfId="396"/>
    <cellStyle name="_TG-TH_2_BAO CAO KLCT PT2000" xfId="397"/>
    <cellStyle name="_TG-TH_2_BAO CAO PT2000" xfId="398"/>
    <cellStyle name="_TG-TH_2_BAO CAO PT2000_Book1" xfId="399"/>
    <cellStyle name="_TG-TH_2_Bao cao XDCB 2001 - T11 KH dieu chinh 20-11-THAI" xfId="400"/>
    <cellStyle name="_TG-TH_2_bg-TTO-051104" xfId="401"/>
    <cellStyle name="_TG-TH_2_Book1" xfId="402"/>
    <cellStyle name="_TG-TH_2_Book1_1" xfId="403"/>
    <cellStyle name="_TG-TH_2_Book1_1_Khoi Luong Tang Ham 2- 17-06" xfId="404"/>
    <cellStyle name="_TG-TH_2_Book1_2" xfId="405"/>
    <cellStyle name="_TG-TH_2_Book1_2_Khoi Luong Tang Ham 2- 17-06" xfId="406"/>
    <cellStyle name="_TG-TH_2_Book1_3" xfId="407"/>
    <cellStyle name="_TG-TH_2_Book1_3_Book1" xfId="408"/>
    <cellStyle name="_TG-TH_2_Book1_3_Khoi Luong Tang Ham 2- 17-06" xfId="409"/>
    <cellStyle name="_TG-TH_2_Book1_4" xfId="410"/>
    <cellStyle name="_TG-TH_2_Book1_bang gia ap dung 2005" xfId="411"/>
    <cellStyle name="_TG-TH_2_Book1_bg-TTO-051104" xfId="412"/>
    <cellStyle name="_TG-TH_2_Book1_Book1" xfId="413"/>
    <cellStyle name="_TG-TH_2_Book1_Khoi Luong Tang Ham 2- 17-06" xfId="414"/>
    <cellStyle name="_TG-TH_2_Book1_Khoi luong thanh toan" xfId="415"/>
    <cellStyle name="_TG-TH_2_Book1_Khoi luong thanh toan dot 1(Mr Thangkhong tru lo)12.12.08" xfId="416"/>
    <cellStyle name="_TG-TH_2_Book1_LuuNgay25-12-2008phie©nn ca" xfId="417"/>
    <cellStyle name="_TG-TH_2_Book1_tc t7" xfId="418"/>
    <cellStyle name="_TG-TH_2_Book3" xfId="419"/>
    <cellStyle name="_TG-TH_2_DTCDT MR.2N110.HOCMON.TDTOAN.CCUNG" xfId="420"/>
    <cellStyle name="_TG-TH_2_Khoi Luong Tang Ham 2- 17-06" xfId="421"/>
    <cellStyle name="_TG-TH_2_Khoi luong thanh toan" xfId="422"/>
    <cellStyle name="_TG-TH_2_Khoi luong thanh toan dot 1(Mr Thangkhong tru lo)12.12.08" xfId="423"/>
    <cellStyle name="_TG-TH_2_Lora-tungchau" xfId="424"/>
    <cellStyle name="_TG-TH_2_LuuNgay25-12-2008phie©nn ca" xfId="425"/>
    <cellStyle name="_TG-TH_2_Nomenclature PHA1 M15 DU 042 A" xfId="426"/>
    <cellStyle name="_TG-TH_2_PGIA-phieu tham tra Kho bac" xfId="427"/>
    <cellStyle name="_TG-TH_2_PT02-02" xfId="428"/>
    <cellStyle name="_TG-TH_2_PT02-02_Book1" xfId="429"/>
    <cellStyle name="_TG-TH_2_PT02-03" xfId="430"/>
    <cellStyle name="_TG-TH_2_PT02-03_Book1" xfId="431"/>
    <cellStyle name="_TG-TH_2_Qt-HT3PQ1(CauKho)" xfId="432"/>
    <cellStyle name="_TG-TH_2_tc t7" xfId="433"/>
    <cellStyle name="_TG-TH_3" xfId="434"/>
    <cellStyle name="_TG-TH_3_Lora-tungchau" xfId="435"/>
    <cellStyle name="_TG-TH_3_Qt-HT3PQ1(CauKho)" xfId="436"/>
    <cellStyle name="_TG-TH_4" xfId="437"/>
    <cellStyle name="_THKP chung" xfId="438"/>
    <cellStyle name="_Tien an" xfId="439"/>
    <cellStyle name="_Tong hop may cheu nganh 1" xfId="440"/>
    <cellStyle name="_Vat tu A.1299 lan2 hao hut 5%, 2%" xfId="441"/>
    <cellStyle name="_VT CT 2" xfId="442"/>
    <cellStyle name="_ÿÿÿÿÿ" xfId="443"/>
    <cellStyle name="~1" xfId="444"/>
    <cellStyle name="_x0001_¨c^ " xfId="445"/>
    <cellStyle name="_x0001_¨c^[" xfId="446"/>
    <cellStyle name="_x0001_¨c^_" xfId="447"/>
    <cellStyle name="_x0001_¨Œc^ " xfId="448"/>
    <cellStyle name="_x0001_¨Œc^[" xfId="449"/>
    <cellStyle name="_x0001_¨Œc^_" xfId="450"/>
    <cellStyle name="’Ê‰Ý [0.00]_††††† " xfId="451"/>
    <cellStyle name="’Ê‰Ý_††††† " xfId="452"/>
    <cellStyle name="_x0001_µÑTÖ " xfId="453"/>
    <cellStyle name="_x0001_µÑTÖ_" xfId="454"/>
    <cellStyle name="•W?_Format" xfId="455"/>
    <cellStyle name="•W€_’·Šú‰p•¶" xfId="456"/>
    <cellStyle name="•W_’·Šú‰p•¶" xfId="457"/>
    <cellStyle name="W_BEAM 1" xfId="458"/>
    <cellStyle name="0" xfId="459"/>
    <cellStyle name="0,0_x000d__x000a_NA_x000d__x000a_" xfId="460"/>
    <cellStyle name="0.00" xfId="461"/>
    <cellStyle name="0.00 2" xfId="462"/>
    <cellStyle name="1" xfId="463"/>
    <cellStyle name="1_22DT" xfId="464"/>
    <cellStyle name="1_Cau thuy dien Ban La (Cu Anh)" xfId="465"/>
    <cellStyle name="1_DT (P.A Thay the)" xfId="466"/>
    <cellStyle name="1_DT972000" xfId="467"/>
    <cellStyle name="1_DT-DT" xfId="468"/>
    <cellStyle name="1_DT-ok" xfId="469"/>
    <cellStyle name="1_Du toan 558 (Km17+508.12 - Km 22)" xfId="470"/>
    <cellStyle name="1_Gia_VLQL48_duyet " xfId="471"/>
    <cellStyle name="1_GTHDKT Kho TH (Cty 12)" xfId="472"/>
    <cellStyle name="1_ÿÿÿÿÿ" xfId="473"/>
    <cellStyle name="_x0001_1¼„½(" xfId="474"/>
    <cellStyle name="_x0001_1¼½(" xfId="475"/>
    <cellStyle name="18" xfId="476"/>
    <cellStyle name="¹éºÐÀ²_      " xfId="477"/>
    <cellStyle name="2" xfId="478"/>
    <cellStyle name="2_22DT" xfId="479"/>
    <cellStyle name="2_Cau thuy dien Ban La (Cu Anh)" xfId="480"/>
    <cellStyle name="2_DT (P.A Thay the)" xfId="481"/>
    <cellStyle name="2_DT972000" xfId="482"/>
    <cellStyle name="2_DT-DT" xfId="483"/>
    <cellStyle name="2_DT-ok" xfId="484"/>
    <cellStyle name="2_Du toan 558 (Km17+508.12 - Km 22)" xfId="485"/>
    <cellStyle name="2_Gia_VLQL48_duyet " xfId="486"/>
    <cellStyle name="2_GTHDKT Kho TH (Cty 12)" xfId="487"/>
    <cellStyle name="2_ÿÿÿÿÿ" xfId="488"/>
    <cellStyle name="20" xfId="489"/>
    <cellStyle name="20 2" xfId="490"/>
    <cellStyle name="20% - Accent1 2" xfId="491"/>
    <cellStyle name="20% - Accent1 3" xfId="492"/>
    <cellStyle name="20% - Accent2 2" xfId="493"/>
    <cellStyle name="20% - Accent2 3" xfId="494"/>
    <cellStyle name="20% - Accent3 2" xfId="495"/>
    <cellStyle name="20% - Accent3 3" xfId="496"/>
    <cellStyle name="20% - Accent4 2" xfId="497"/>
    <cellStyle name="20% - Accent4 3" xfId="498"/>
    <cellStyle name="20% - Accent5 2" xfId="499"/>
    <cellStyle name="20% - Accent6 2" xfId="500"/>
    <cellStyle name="-2001" xfId="501"/>
    <cellStyle name="3" xfId="502"/>
    <cellStyle name="3_22DT" xfId="503"/>
    <cellStyle name="3_Cau thuy dien Ban La (Cu Anh)" xfId="504"/>
    <cellStyle name="3_DT (P.A Thay the)" xfId="505"/>
    <cellStyle name="3_DT972000" xfId="506"/>
    <cellStyle name="3_DT-DT" xfId="507"/>
    <cellStyle name="3_DT-ok" xfId="508"/>
    <cellStyle name="3_Du toan 558 (Km17+508.12 - Km 22)" xfId="509"/>
    <cellStyle name="3_Gia_VLQL48_duyet " xfId="510"/>
    <cellStyle name="3_GTHDKT Kho TH (Cty 12)" xfId="511"/>
    <cellStyle name="3_ÿÿÿÿÿ" xfId="512"/>
    <cellStyle name="4" xfId="513"/>
    <cellStyle name="4_Cau thuy dien Ban La (Cu Anh)" xfId="514"/>
    <cellStyle name="4_DT972000" xfId="515"/>
    <cellStyle name="4_Du toan 558 (Km17+508.12 - Km 22)" xfId="516"/>
    <cellStyle name="4_Gia_VLQL48_duyet " xfId="517"/>
    <cellStyle name="4_GTHDKT Kho TH (Cty 12)" xfId="518"/>
    <cellStyle name="4_ÿÿÿÿÿ" xfId="519"/>
    <cellStyle name="40% - Accent1 2" xfId="520"/>
    <cellStyle name="40% - Accent2 2" xfId="521"/>
    <cellStyle name="40% - Accent3 2" xfId="522"/>
    <cellStyle name="40% - Accent3 3" xfId="523"/>
    <cellStyle name="40% - Accent4 2" xfId="524"/>
    <cellStyle name="40% - Accent5 2" xfId="525"/>
    <cellStyle name="40% - Accent6 2" xfId="526"/>
    <cellStyle name="52" xfId="527"/>
    <cellStyle name="6" xfId="528"/>
    <cellStyle name="6 2" xfId="529"/>
    <cellStyle name="6_1.XMT1100B-KCN CDT" xfId="530"/>
    <cellStyle name="60% - Accent1 2" xfId="531"/>
    <cellStyle name="60% - Accent2 2" xfId="532"/>
    <cellStyle name="60% - Accent3 2" xfId="533"/>
    <cellStyle name="60% - Accent3 3" xfId="534"/>
    <cellStyle name="60% - Accent4 2" xfId="535"/>
    <cellStyle name="60% - Accent4 3" xfId="536"/>
    <cellStyle name="60% - Accent5 2" xfId="537"/>
    <cellStyle name="60% - Accent6 2" xfId="538"/>
    <cellStyle name="60% - Accent6 3" xfId="539"/>
    <cellStyle name="75" xfId="540"/>
    <cellStyle name="9" xfId="541"/>
    <cellStyle name="a" xfId="542"/>
    <cellStyle name="_x0001_Å»_x001e_´ " xfId="543"/>
    <cellStyle name="_x0001_Å»_x001e_´_" xfId="544"/>
    <cellStyle name="Accent1 2" xfId="545"/>
    <cellStyle name="Accent2 2" xfId="546"/>
    <cellStyle name="Accent3 2" xfId="547"/>
    <cellStyle name="Accent4 2" xfId="548"/>
    <cellStyle name="Accent5 2" xfId="549"/>
    <cellStyle name="Accent6 2" xfId="550"/>
    <cellStyle name="Accent6 3" xfId="551"/>
    <cellStyle name="ÅëÈ­ [0]_      " xfId="552"/>
    <cellStyle name="AeE­ [0]_´eAN°yC￥ " xfId="553"/>
    <cellStyle name="ÅëÈ­ [0]_¿ì¹°Åë" xfId="554"/>
    <cellStyle name="AeE­ [0]_INQUIRY ¿?¾÷AßAø " xfId="555"/>
    <cellStyle name="ÅëÈ­ [0]_L601CPT" xfId="556"/>
    <cellStyle name="ÅëÈ­_      " xfId="557"/>
    <cellStyle name="AeE­_´eAN°yC￥ " xfId="558"/>
    <cellStyle name="ÅëÈ­_¿ì¹°Åë" xfId="559"/>
    <cellStyle name="AeE­_INQUIRY ¿?¾÷AßAø " xfId="560"/>
    <cellStyle name="ÅëÈ­_L601CPT" xfId="561"/>
    <cellStyle name="APPEAR" xfId="562"/>
    <cellStyle name="args.style" xfId="563"/>
    <cellStyle name="arial" xfId="564"/>
    <cellStyle name="ÄÞ¸¶ [0]_      " xfId="565"/>
    <cellStyle name="AÞ¸¶ [0]_´eAN°yC￥ " xfId="566"/>
    <cellStyle name="ÄÞ¸¶ [0]_¿ì¹°Åë" xfId="567"/>
    <cellStyle name="AÞ¸¶ [0]_INQUIRY ¿?¾÷AßAø " xfId="568"/>
    <cellStyle name="ÄÞ¸¶ [0]_L601CPT" xfId="569"/>
    <cellStyle name="ÄÞ¸¶_      " xfId="570"/>
    <cellStyle name="AÞ¸¶_´eAN°yC￥ " xfId="571"/>
    <cellStyle name="ÄÞ¸¶_¿ì¹°Åë" xfId="572"/>
    <cellStyle name="AÞ¸¶_INQUIRY ¿?¾÷AßAø " xfId="573"/>
    <cellStyle name="ÄÞ¸¶_L601CPT" xfId="574"/>
    <cellStyle name="AutoFormat Options" xfId="575"/>
    <cellStyle name="Bad 2" xfId="576"/>
    <cellStyle name="Bangchu" xfId="577"/>
    <cellStyle name="BKWmas" xfId="578"/>
    <cellStyle name="Body" xfId="579"/>
    <cellStyle name="Bor" xfId="580"/>
    <cellStyle name="Border" xfId="581"/>
    <cellStyle name="C?AØ_?c¾÷ºIº° AN°e " xfId="582"/>
    <cellStyle name="C~1" xfId="583"/>
    <cellStyle name="Ç¥ÁØ_      " xfId="584"/>
    <cellStyle name="C￥AØ_´eAN°yC￥ " xfId="585"/>
    <cellStyle name="Ç¥ÁØ_±¸¹Ì´ëÃ¥" xfId="586"/>
    <cellStyle name="C￥AØ_5-1±¤°i " xfId="587"/>
    <cellStyle name="Ç¥ÁØ_6" xfId="588"/>
    <cellStyle name="C￥AØ_Ay°eC￥(2¿u) " xfId="589"/>
    <cellStyle name="Ç¥ÁØ_Áý°èÇ¥_1" xfId="590"/>
    <cellStyle name="C￥AØ_CoAo¹yAI °A¾×¿ⓒ½A " xfId="591"/>
    <cellStyle name="Ç¥ÁØ_ESCº¸°í" xfId="592"/>
    <cellStyle name="C￥AØ_Sheet1_¿μ¾÷CoE² " xfId="593"/>
    <cellStyle name="Ç¥ÁØ_Sheet1_£Ò£Ã°üÁ¦ÀÛÇöÈ²" xfId="594"/>
    <cellStyle name="C￥AØ_Sheet1_0N-HANDLING " xfId="595"/>
    <cellStyle name="Ç¥ÁØ_Sheet1_¼­¿ï-¾È»ê" xfId="596"/>
    <cellStyle name="C￥AØ_Sheet1_Ay°eC￥(2¿u) " xfId="597"/>
    <cellStyle name="Ç¥ÁØ_Sheet1_laroux" xfId="598"/>
    <cellStyle name="Calc Currency (0)" xfId="599"/>
    <cellStyle name="Calc Currency (0) 2" xfId="600"/>
    <cellStyle name="Calc Currency (2)" xfId="601"/>
    <cellStyle name="Calc Percent (0)" xfId="602"/>
    <cellStyle name="Calc Percent (0) 2" xfId="603"/>
    <cellStyle name="Calc Percent (1)" xfId="604"/>
    <cellStyle name="Calc Percent (1) 2" xfId="605"/>
    <cellStyle name="Calc Percent (2)" xfId="606"/>
    <cellStyle name="Calc Units (0)" xfId="607"/>
    <cellStyle name="Calc Units (1)" xfId="608"/>
    <cellStyle name="Calc Units (2)" xfId="609"/>
    <cellStyle name="Calculation 2" xfId="610"/>
    <cellStyle name="category" xfId="611"/>
    <cellStyle name="CC1" xfId="612"/>
    <cellStyle name="CC1 2" xfId="613"/>
    <cellStyle name="CC2" xfId="614"/>
    <cellStyle name="Cerrency_Sheet2_XANGDAU" xfId="615"/>
    <cellStyle name="chchuyen" xfId="616"/>
    <cellStyle name="Check Cell 2" xfId="617"/>
    <cellStyle name="Chi phÝ kh¸c_Book1" xfId="618"/>
    <cellStyle name="CHUONG" xfId="619"/>
    <cellStyle name="Comma  - Style1" xfId="620"/>
    <cellStyle name="Comma  - Style2" xfId="621"/>
    <cellStyle name="Comma  - Style3" xfId="622"/>
    <cellStyle name="Comma  - Style4" xfId="623"/>
    <cellStyle name="Comma  - Style5" xfId="624"/>
    <cellStyle name="Comma  - Style6" xfId="625"/>
    <cellStyle name="Comma  - Style7" xfId="626"/>
    <cellStyle name="Comma  - Style8" xfId="627"/>
    <cellStyle name="Comma [0] 2" xfId="628"/>
    <cellStyle name="Comma [0] 2 2" xfId="629"/>
    <cellStyle name="Comma [00]" xfId="630"/>
    <cellStyle name="Comma 10" xfId="631"/>
    <cellStyle name="Comma 10 2" xfId="632"/>
    <cellStyle name="Comma 10 2 2" xfId="633"/>
    <cellStyle name="Comma 10 2 2 2" xfId="634"/>
    <cellStyle name="Comma 10 3" xfId="635"/>
    <cellStyle name="Comma 10 3 2" xfId="636"/>
    <cellStyle name="Comma 11" xfId="637"/>
    <cellStyle name="Comma 12" xfId="638"/>
    <cellStyle name="Comma 13" xfId="639"/>
    <cellStyle name="Comma 13 2" xfId="640"/>
    <cellStyle name="Comma 14" xfId="641"/>
    <cellStyle name="Comma 15" xfId="642"/>
    <cellStyle name="Comma 16" xfId="643"/>
    <cellStyle name="Comma 17" xfId="644"/>
    <cellStyle name="Comma 17 2" xfId="645"/>
    <cellStyle name="Comma 18" xfId="646"/>
    <cellStyle name="Comma 19" xfId="647"/>
    <cellStyle name="Comma 2" xfId="648"/>
    <cellStyle name="Comma 2 10" xfId="649"/>
    <cellStyle name="Comma 2 11" xfId="650"/>
    <cellStyle name="Comma 2 2" xfId="651"/>
    <cellStyle name="Comma 2 2 2" xfId="652"/>
    <cellStyle name="Comma 2 2 2 2" xfId="653"/>
    <cellStyle name="Comma 2 2 3" xfId="654"/>
    <cellStyle name="Comma 2 2 4" xfId="655"/>
    <cellStyle name="Comma 2 2 5" xfId="656"/>
    <cellStyle name="Comma 2 2 6" xfId="657"/>
    <cellStyle name="Comma 2 2 7" xfId="658"/>
    <cellStyle name="Comma 2 2 8" xfId="659"/>
    <cellStyle name="Comma 2 2 9" xfId="660"/>
    <cellStyle name="Comma 2 3" xfId="661"/>
    <cellStyle name="Comma 2 3 2" xfId="662"/>
    <cellStyle name="Comma 2 4" xfId="663"/>
    <cellStyle name="Comma 2 4 2" xfId="664"/>
    <cellStyle name="Comma 2 4 3" xfId="665"/>
    <cellStyle name="Comma 2 5" xfId="666"/>
    <cellStyle name="Comma 2 6" xfId="667"/>
    <cellStyle name="Comma 2 7" xfId="668"/>
    <cellStyle name="Comma 2 8" xfId="669"/>
    <cellStyle name="Comma 2 9" xfId="670"/>
    <cellStyle name="Comma 20" xfId="671"/>
    <cellStyle name="Comma 21" xfId="672"/>
    <cellStyle name="Comma 22" xfId="673"/>
    <cellStyle name="Comma 23" xfId="674"/>
    <cellStyle name="Comma 24" xfId="675"/>
    <cellStyle name="Comma 25" xfId="676"/>
    <cellStyle name="Comma 26" xfId="677"/>
    <cellStyle name="Comma 26 2" xfId="678"/>
    <cellStyle name="Comma 27" xfId="679"/>
    <cellStyle name="Comma 28" xfId="680"/>
    <cellStyle name="Comma 29" xfId="681"/>
    <cellStyle name="Comma 3" xfId="682"/>
    <cellStyle name="Comma 3 2" xfId="683"/>
    <cellStyle name="Comma 3 2 2" xfId="684"/>
    <cellStyle name="Comma 3 2 3" xfId="685"/>
    <cellStyle name="Comma 3 2 4" xfId="686"/>
    <cellStyle name="Comma 3 3" xfId="687"/>
    <cellStyle name="Comma 3 3 2" xfId="688"/>
    <cellStyle name="Comma 3 3 3" xfId="689"/>
    <cellStyle name="Comma 3 3 4" xfId="690"/>
    <cellStyle name="Comma 3 3 5" xfId="691"/>
    <cellStyle name="Comma 3 3 6" xfId="692"/>
    <cellStyle name="Comma 3 4" xfId="693"/>
    <cellStyle name="Comma 3 5" xfId="694"/>
    <cellStyle name="Comma 3 6" xfId="695"/>
    <cellStyle name="Comma 3_CP giao leo" xfId="696"/>
    <cellStyle name="Comma 30" xfId="697"/>
    <cellStyle name="Comma 31" xfId="698"/>
    <cellStyle name="Comma 32" xfId="699"/>
    <cellStyle name="Comma 33" xfId="1823"/>
    <cellStyle name="Comma 34" xfId="1827"/>
    <cellStyle name="Comma 4" xfId="700"/>
    <cellStyle name="Comma 4 2" xfId="701"/>
    <cellStyle name="Comma 4 2 2" xfId="702"/>
    <cellStyle name="Comma 4 2 3" xfId="703"/>
    <cellStyle name="Comma 4 3" xfId="704"/>
    <cellStyle name="Comma 4 4" xfId="705"/>
    <cellStyle name="Comma 4 5" xfId="706"/>
    <cellStyle name="Comma 4 6" xfId="707"/>
    <cellStyle name="Comma 4 7" xfId="708"/>
    <cellStyle name="Comma 5" xfId="709"/>
    <cellStyle name="Comma 5 2" xfId="710"/>
    <cellStyle name="Comma 5 2 2" xfId="711"/>
    <cellStyle name="Comma 5 3" xfId="712"/>
    <cellStyle name="Comma 5 4" xfId="713"/>
    <cellStyle name="Comma 5 5" xfId="714"/>
    <cellStyle name="Comma 6" xfId="715"/>
    <cellStyle name="Comma 6 2" xfId="716"/>
    <cellStyle name="Comma 6 3" xfId="717"/>
    <cellStyle name="Comma 6 4" xfId="718"/>
    <cellStyle name="Comma 6 5" xfId="719"/>
    <cellStyle name="Comma 7" xfId="720"/>
    <cellStyle name="Comma 7 2" xfId="721"/>
    <cellStyle name="Comma 8" xfId="722"/>
    <cellStyle name="Comma 8 2" xfId="723"/>
    <cellStyle name="Comma 8 3" xfId="724"/>
    <cellStyle name="Comma 8 4" xfId="725"/>
    <cellStyle name="Comma 9" xfId="726"/>
    <cellStyle name="Comma 9 2" xfId="727"/>
    <cellStyle name="comma zerodec" xfId="728"/>
    <cellStyle name="Comma_Chao gia SHI 3" xfId="1825"/>
    <cellStyle name="Comma0" xfId="729"/>
    <cellStyle name="Command" xfId="730"/>
    <cellStyle name="Command 2" xfId="731"/>
    <cellStyle name="cong" xfId="732"/>
    <cellStyle name="Copied" xfId="733"/>
    <cellStyle name="COST1" xfId="734"/>
    <cellStyle name="Co聭ma_Sheet1" xfId="735"/>
    <cellStyle name="Cࡵrrency_Sheet1_PRODUCTĠ" xfId="736"/>
    <cellStyle name="_x0001_CS_x0006_RMO[" xfId="737"/>
    <cellStyle name="_x0001_CS_x0006_RMO_" xfId="738"/>
    <cellStyle name="CT1" xfId="739"/>
    <cellStyle name="CT2" xfId="740"/>
    <cellStyle name="CT4" xfId="741"/>
    <cellStyle name="CT4 2" xfId="742"/>
    <cellStyle name="CT5" xfId="743"/>
    <cellStyle name="ct7" xfId="744"/>
    <cellStyle name="ct8" xfId="745"/>
    <cellStyle name="cth1" xfId="746"/>
    <cellStyle name="Cthuc" xfId="747"/>
    <cellStyle name="Cthuc1" xfId="748"/>
    <cellStyle name="Curråncy [0]_FCST_RESULTS" xfId="749"/>
    <cellStyle name="Currency [0]ßmud plant bolted_RESULTS" xfId="750"/>
    <cellStyle name="Currency [00]" xfId="751"/>
    <cellStyle name="Currency 2" xfId="752"/>
    <cellStyle name="Currency![0]_FCSt (2)" xfId="753"/>
    <cellStyle name="Currency0" xfId="754"/>
    <cellStyle name="Currency1" xfId="755"/>
    <cellStyle name="Currency1 2" xfId="756"/>
    <cellStyle name="Currency1 3" xfId="757"/>
    <cellStyle name="d" xfId="758"/>
    <cellStyle name="d%" xfId="759"/>
    <cellStyle name="d_Calculate Beam (version 2.7)-Castle Plaza-V0.2" xfId="760"/>
    <cellStyle name="d_Calculate Beam (version 2.7)-Castle Plaza-V0.2_SotheodoitamungcuaBDH Pana" xfId="761"/>
    <cellStyle name="d_Mau giao khoan " xfId="762"/>
    <cellStyle name="d_SotheodoitamungcuaBDH Pana" xfId="763"/>
    <cellStyle name="d_XMT-PC Calculation (V4.9)-GoldenSilk-V0" xfId="764"/>
    <cellStyle name="D1" xfId="765"/>
    <cellStyle name="D1 2" xfId="766"/>
    <cellStyle name="Date" xfId="767"/>
    <cellStyle name="Date Short" xfId="768"/>
    <cellStyle name="Date_08-300101(KTVT)" xfId="769"/>
    <cellStyle name="DAUDE" xfId="770"/>
    <cellStyle name="DAUDE 2" xfId="771"/>
    <cellStyle name="Dezimal [0]_01379-BEC" xfId="772"/>
    <cellStyle name="Dezimal_01379-BEC" xfId="773"/>
    <cellStyle name="_x0001_dÏÈ¹ " xfId="774"/>
    <cellStyle name="_x0001_dÏÈ¹_" xfId="775"/>
    <cellStyle name="Dollar (zero dec)" xfId="776"/>
    <cellStyle name="Dollar (zero dec) 2" xfId="777"/>
    <cellStyle name="Dollar (zero dec) 3" xfId="778"/>
    <cellStyle name="Dziesi?tny [0]_Invoices2001Slovakia" xfId="779"/>
    <cellStyle name="Dziesi?tny_Invoices2001Slovakia" xfId="780"/>
    <cellStyle name="Dziesietny [0]_Invoices2001Slovakia" xfId="781"/>
    <cellStyle name="Dziesiętny [0]_Invoices2001Slovakia" xfId="782"/>
    <cellStyle name="Dziesietny [0]_Invoices2001Slovakia 2" xfId="783"/>
    <cellStyle name="Dziesiętny [0]_Invoices2001Slovakia_01_Nha so 1_Dien" xfId="784"/>
    <cellStyle name="Dziesietny [0]_Invoices2001Slovakia_10_Nha so 10_Dien1" xfId="785"/>
    <cellStyle name="Dziesiętny [0]_Invoices2001Slovakia_10_Nha so 10_Dien1" xfId="786"/>
    <cellStyle name="Dziesietny [0]_Invoices2001Slovakia_Be_lang_thu_cap" xfId="787"/>
    <cellStyle name="Dziesiętny [0]_Invoices2001Slovakia_Be_lang_thu_cap" xfId="788"/>
    <cellStyle name="Dziesietny [0]_Invoices2001Slovakia_Book1" xfId="789"/>
    <cellStyle name="Dziesiętny [0]_Invoices2001Slovakia_Book1" xfId="790"/>
    <cellStyle name="Dziesietny [0]_Invoices2001Slovakia_Book1 2" xfId="791"/>
    <cellStyle name="Dziesiętny [0]_Invoices2001Slovakia_Book1 2" xfId="792"/>
    <cellStyle name="Dziesietny [0]_Invoices2001Slovakia_Book1 3" xfId="793"/>
    <cellStyle name="Dziesiętny [0]_Invoices2001Slovakia_Book1 3" xfId="794"/>
    <cellStyle name="Dziesietny [0]_Invoices2001Slovakia_Book1_1" xfId="795"/>
    <cellStyle name="Dziesiętny [0]_Invoices2001Slovakia_Book1_1" xfId="796"/>
    <cellStyle name="Dziesietny [0]_Invoices2001Slovakia_Book1_1_Book1" xfId="797"/>
    <cellStyle name="Dziesiętny [0]_Invoices2001Slovakia_Book1_1_Book1" xfId="798"/>
    <cellStyle name="Dziesietny [0]_Invoices2001Slovakia_Book1_2" xfId="799"/>
    <cellStyle name="Dziesiętny [0]_Invoices2001Slovakia_Book1_2" xfId="800"/>
    <cellStyle name="Dziesietny [0]_Invoices2001Slovakia_Book1_3" xfId="801"/>
    <cellStyle name="Dziesiętny [0]_Invoices2001Slovakia_Book1_3" xfId="802"/>
    <cellStyle name="Dziesietny [0]_Invoices2001Slovakia_Book1_Book1" xfId="803"/>
    <cellStyle name="Dziesiętny [0]_Invoices2001Slovakia_Book1_Book1" xfId="804"/>
    <cellStyle name="Dziesietny [0]_Invoices2001Slovakia_Book1_Tong hop Cac tuyen(9-1-06)" xfId="805"/>
    <cellStyle name="Dziesiętny [0]_Invoices2001Slovakia_Book1_Tong hop Cac tuyen(9-1-06)" xfId="806"/>
    <cellStyle name="Dziesietny [0]_Invoices2001Slovakia_CNTbom" xfId="807"/>
    <cellStyle name="Dziesiętny [0]_Invoices2001Slovakia_CNTbom" xfId="808"/>
    <cellStyle name="Dziesietny [0]_Invoices2001Slovakia_cocnhoilo2" xfId="809"/>
    <cellStyle name="Dziesiętny [0]_Invoices2001Slovakia_Nhµ ®Ó xe" xfId="810"/>
    <cellStyle name="Dziesietny [0]_Invoices2001Slovakia_Nha bao ve(28-7-05)" xfId="811"/>
    <cellStyle name="Dziesiętny [0]_Invoices2001Slovakia_Nha bao ve(28-7-05)" xfId="812"/>
    <cellStyle name="Dziesietny [0]_Invoices2001Slovakia_NHA de xe nguyen du" xfId="813"/>
    <cellStyle name="Dziesiętny [0]_Invoices2001Slovakia_NHA de xe nguyen du" xfId="814"/>
    <cellStyle name="Dziesietny [0]_Invoices2001Slovakia_Nha khach (thietke)" xfId="815"/>
    <cellStyle name="Dziesiętny [0]_Invoices2001Slovakia_Nha khach (thietke)" xfId="816"/>
    <cellStyle name="Dziesietny [0]_Invoices2001Slovakia_Nhalamviec VTC(25-1-05)" xfId="817"/>
    <cellStyle name="Dziesiętny [0]_Invoices2001Slovakia_Nhalamviec VTC(25-1-05)" xfId="818"/>
    <cellStyle name="Dziesietny [0]_Invoices2001Slovakia_Sheet1" xfId="819"/>
    <cellStyle name="Dziesiętny [0]_Invoices2001Slovakia_TDT" xfId="820"/>
    <cellStyle name="Dziesietny [0]_Invoices2001Slovakia_TDT KHANH HOA" xfId="821"/>
    <cellStyle name="Dziesiętny [0]_Invoices2001Slovakia_TDT KHANH HOA" xfId="822"/>
    <cellStyle name="Dziesietny [0]_Invoices2001Slovakia_TDT KHANH HOA 2" xfId="823"/>
    <cellStyle name="Dziesiętny [0]_Invoices2001Slovakia_TDT KHANH HOA 2" xfId="824"/>
    <cellStyle name="Dziesietny [0]_Invoices2001Slovakia_TDT KHANH HOA 3" xfId="825"/>
    <cellStyle name="Dziesiętny [0]_Invoices2001Slovakia_TDT KHANH HOA 3" xfId="826"/>
    <cellStyle name="Dziesietny [0]_Invoices2001Slovakia_TDT KHANH HOA_Tong hop Cac tuyen(9-1-06)" xfId="827"/>
    <cellStyle name="Dziesiętny [0]_Invoices2001Slovakia_TDT KHANH HOA_Tong hop Cac tuyen(9-1-06)" xfId="828"/>
    <cellStyle name="Dziesietny [0]_Invoices2001Slovakia_TDT quangngai" xfId="829"/>
    <cellStyle name="Dziesiętny [0]_Invoices2001Slovakia_TDT quangngai" xfId="830"/>
    <cellStyle name="Dziesietny [0]_Invoices2001Slovakia_TMDT(10-5-06)" xfId="831"/>
    <cellStyle name="Dziesiętny [0]_Invoices2001Slovakia_XD nha nghiep vô" xfId="832"/>
    <cellStyle name="Dziesietny_Invoices2001Slovakia" xfId="833"/>
    <cellStyle name="Dziesiętny_Invoices2001Slovakia" xfId="834"/>
    <cellStyle name="Dziesietny_Invoices2001Slovakia 2" xfId="835"/>
    <cellStyle name="Dziesiętny_Invoices2001Slovakia_01_Nha so 1_Dien" xfId="836"/>
    <cellStyle name="Dziesietny_Invoices2001Slovakia_10_Nha so 10_Dien1" xfId="837"/>
    <cellStyle name="Dziesiętny_Invoices2001Slovakia_10_Nha so 10_Dien1" xfId="838"/>
    <cellStyle name="Dziesietny_Invoices2001Slovakia_Be_lang_thu_cap" xfId="839"/>
    <cellStyle name="Dziesiętny_Invoices2001Slovakia_Be_lang_thu_cap" xfId="840"/>
    <cellStyle name="Dziesietny_Invoices2001Slovakia_Book1" xfId="841"/>
    <cellStyle name="Dziesiętny_Invoices2001Slovakia_Book1" xfId="842"/>
    <cellStyle name="Dziesietny_Invoices2001Slovakia_Book1 2" xfId="843"/>
    <cellStyle name="Dziesiętny_Invoices2001Slovakia_Book1 2" xfId="844"/>
    <cellStyle name="Dziesietny_Invoices2001Slovakia_Book1 3" xfId="845"/>
    <cellStyle name="Dziesiętny_Invoices2001Slovakia_Book1 3" xfId="846"/>
    <cellStyle name="Dziesietny_Invoices2001Slovakia_Book1_1" xfId="847"/>
    <cellStyle name="Dziesiętny_Invoices2001Slovakia_Book1_1" xfId="848"/>
    <cellStyle name="Dziesietny_Invoices2001Slovakia_Book1_1_Book1" xfId="849"/>
    <cellStyle name="Dziesiętny_Invoices2001Slovakia_Book1_1_Book1" xfId="850"/>
    <cellStyle name="Dziesietny_Invoices2001Slovakia_Book1_2" xfId="851"/>
    <cellStyle name="Dziesiętny_Invoices2001Slovakia_Book1_2" xfId="852"/>
    <cellStyle name="Dziesietny_Invoices2001Slovakia_Book1_3" xfId="853"/>
    <cellStyle name="Dziesiętny_Invoices2001Slovakia_Book1_3" xfId="854"/>
    <cellStyle name="Dziesietny_Invoices2001Slovakia_Book1_Book1" xfId="855"/>
    <cellStyle name="Dziesiętny_Invoices2001Slovakia_Book1_Book1" xfId="856"/>
    <cellStyle name="Dziesietny_Invoices2001Slovakia_Book1_Tong hop Cac tuyen(9-1-06)" xfId="857"/>
    <cellStyle name="Dziesiętny_Invoices2001Slovakia_Book1_Tong hop Cac tuyen(9-1-06)" xfId="858"/>
    <cellStyle name="Dziesietny_Invoices2001Slovakia_CNTbom" xfId="859"/>
    <cellStyle name="Dziesiętny_Invoices2001Slovakia_CNTbom" xfId="860"/>
    <cellStyle name="Dziesietny_Invoices2001Slovakia_cocnhoilo2" xfId="861"/>
    <cellStyle name="Dziesiętny_Invoices2001Slovakia_Nhµ ®Ó xe" xfId="862"/>
    <cellStyle name="Dziesietny_Invoices2001Slovakia_Nha bao ve(28-7-05)" xfId="863"/>
    <cellStyle name="Dziesiętny_Invoices2001Slovakia_Nha bao ve(28-7-05)" xfId="864"/>
    <cellStyle name="Dziesietny_Invoices2001Slovakia_NHA de xe nguyen du" xfId="865"/>
    <cellStyle name="Dziesiętny_Invoices2001Slovakia_NHA de xe nguyen du" xfId="866"/>
    <cellStyle name="Dziesietny_Invoices2001Slovakia_Nha khach (thietke)" xfId="867"/>
    <cellStyle name="Dziesiętny_Invoices2001Slovakia_Nha khach (thietke)" xfId="868"/>
    <cellStyle name="Dziesietny_Invoices2001Slovakia_Nhalamviec VTC(25-1-05)" xfId="869"/>
    <cellStyle name="Dziesiętny_Invoices2001Slovakia_Nhalamviec VTC(25-1-05)" xfId="870"/>
    <cellStyle name="Dziesietny_Invoices2001Slovakia_Sheet1" xfId="871"/>
    <cellStyle name="Dziesiętny_Invoices2001Slovakia_TDT" xfId="872"/>
    <cellStyle name="Dziesietny_Invoices2001Slovakia_TDT KHANH HOA" xfId="873"/>
    <cellStyle name="Dziesiętny_Invoices2001Slovakia_TDT KHANH HOA" xfId="874"/>
    <cellStyle name="Dziesietny_Invoices2001Slovakia_TDT KHANH HOA 2" xfId="875"/>
    <cellStyle name="Dziesiętny_Invoices2001Slovakia_TDT KHANH HOA 2" xfId="876"/>
    <cellStyle name="Dziesietny_Invoices2001Slovakia_TDT KHANH HOA 3" xfId="877"/>
    <cellStyle name="Dziesiętny_Invoices2001Slovakia_TDT KHANH HOA 3" xfId="878"/>
    <cellStyle name="Dziesietny_Invoices2001Slovakia_TDT KHANH HOA_Tong hop Cac tuyen(9-1-06)" xfId="879"/>
    <cellStyle name="Dziesiętny_Invoices2001Slovakia_TDT KHANH HOA_Tong hop Cac tuyen(9-1-06)" xfId="880"/>
    <cellStyle name="Dziesietny_Invoices2001Slovakia_TDT quangngai" xfId="881"/>
    <cellStyle name="Dziesiętny_Invoices2001Slovakia_TDT quangngai" xfId="882"/>
    <cellStyle name="Dziesietny_Invoices2001Slovakia_TMDT(10-5-06)" xfId="883"/>
    <cellStyle name="Dziesiętny_Invoices2001Slovakia_XD nha nghiep vô" xfId="884"/>
    <cellStyle name="e" xfId="885"/>
    <cellStyle name="Enter Currency (0)" xfId="886"/>
    <cellStyle name="Enter Currency (0) 2" xfId="887"/>
    <cellStyle name="Enter Currency (2)" xfId="888"/>
    <cellStyle name="Enter Units (0)" xfId="889"/>
    <cellStyle name="Enter Units (1)" xfId="890"/>
    <cellStyle name="Enter Units (2)" xfId="891"/>
    <cellStyle name="Entered" xfId="892"/>
    <cellStyle name="entry" xfId="893"/>
    <cellStyle name="Euro" xfId="894"/>
    <cellStyle name="Explanatory Text 2" xfId="895"/>
    <cellStyle name="f" xfId="896"/>
    <cellStyle name="Fixed" xfId="897"/>
    <cellStyle name="gia" xfId="898"/>
    <cellStyle name="GIA-MOI" xfId="899"/>
    <cellStyle name="Good 2" xfId="900"/>
    <cellStyle name="Grey" xfId="901"/>
    <cellStyle name="Group" xfId="902"/>
    <cellStyle name="Grp_3" xfId="903"/>
    <cellStyle name="ha" xfId="904"/>
    <cellStyle name="Head 1" xfId="905"/>
    <cellStyle name="head1" xfId="906"/>
    <cellStyle name="HEADER" xfId="907"/>
    <cellStyle name="Header1" xfId="908"/>
    <cellStyle name="Header2" xfId="909"/>
    <cellStyle name="Heading 1 10" xfId="910"/>
    <cellStyle name="Heading 1 11" xfId="911"/>
    <cellStyle name="Heading 1 12" xfId="912"/>
    <cellStyle name="Heading 1 13" xfId="913"/>
    <cellStyle name="Heading 1 14" xfId="914"/>
    <cellStyle name="Heading 1 15" xfId="915"/>
    <cellStyle name="Heading 1 16" xfId="916"/>
    <cellStyle name="Heading 1 17" xfId="917"/>
    <cellStyle name="Heading 1 18" xfId="918"/>
    <cellStyle name="Heading 1 19" xfId="919"/>
    <cellStyle name="Heading 1 2" xfId="920"/>
    <cellStyle name="Heading 1 20" xfId="921"/>
    <cellStyle name="Heading 1 21" xfId="922"/>
    <cellStyle name="Heading 1 22" xfId="923"/>
    <cellStyle name="Heading 1 23" xfId="924"/>
    <cellStyle name="Heading 1 24" xfId="925"/>
    <cellStyle name="Heading 1 25" xfId="926"/>
    <cellStyle name="Heading 1 3" xfId="927"/>
    <cellStyle name="Heading 1 4" xfId="928"/>
    <cellStyle name="Heading 1 5" xfId="929"/>
    <cellStyle name="Heading 1 6" xfId="930"/>
    <cellStyle name="Heading 1 7" xfId="931"/>
    <cellStyle name="Heading 1 8" xfId="932"/>
    <cellStyle name="Heading 1 9" xfId="933"/>
    <cellStyle name="Heading 2 10" xfId="934"/>
    <cellStyle name="Heading 2 11" xfId="935"/>
    <cellStyle name="Heading 2 12" xfId="936"/>
    <cellStyle name="Heading 2 13" xfId="937"/>
    <cellStyle name="Heading 2 14" xfId="938"/>
    <cellStyle name="Heading 2 15" xfId="939"/>
    <cellStyle name="Heading 2 16" xfId="940"/>
    <cellStyle name="Heading 2 17" xfId="941"/>
    <cellStyle name="Heading 2 18" xfId="942"/>
    <cellStyle name="Heading 2 19" xfId="943"/>
    <cellStyle name="Heading 2 2" xfId="944"/>
    <cellStyle name="Heading 2 20" xfId="945"/>
    <cellStyle name="Heading 2 21" xfId="946"/>
    <cellStyle name="Heading 2 22" xfId="947"/>
    <cellStyle name="Heading 2 23" xfId="948"/>
    <cellStyle name="Heading 2 24" xfId="949"/>
    <cellStyle name="Heading 2 25" xfId="950"/>
    <cellStyle name="Heading 2 3" xfId="951"/>
    <cellStyle name="Heading 2 4" xfId="952"/>
    <cellStyle name="Heading 2 5" xfId="953"/>
    <cellStyle name="Heading 2 6" xfId="954"/>
    <cellStyle name="Heading 2 7" xfId="955"/>
    <cellStyle name="Heading 2 8" xfId="956"/>
    <cellStyle name="Heading 2 9" xfId="957"/>
    <cellStyle name="Heading 3 2" xfId="958"/>
    <cellStyle name="Heading 4 2" xfId="959"/>
    <cellStyle name="Heading 4 3" xfId="960"/>
    <cellStyle name="Heading1" xfId="961"/>
    <cellStyle name="Heading1 1" xfId="962"/>
    <cellStyle name="Heading2" xfId="963"/>
    <cellStyle name="HEADINGS" xfId="964"/>
    <cellStyle name="HEADINGSTOP" xfId="965"/>
    <cellStyle name="headoption" xfId="966"/>
    <cellStyle name="HIDE" xfId="967"/>
    <cellStyle name="Hoa-Scholl" xfId="968"/>
    <cellStyle name="Hyperlink 2" xfId="969"/>
    <cellStyle name="Hyperlink 3" xfId="970"/>
    <cellStyle name="i phÝ kh¸c_B¶ng 2" xfId="971"/>
    <cellStyle name="I.3" xfId="972"/>
    <cellStyle name="i·0" xfId="973"/>
    <cellStyle name="_x0001_í½?" xfId="974"/>
    <cellStyle name="ï-¾È»ê_BiÓu TB" xfId="975"/>
    <cellStyle name="_x0001_íå_x001b_ô " xfId="976"/>
    <cellStyle name="_x0001_íå_x001b_ô_" xfId="977"/>
    <cellStyle name="Input [yellow]" xfId="978"/>
    <cellStyle name="Input 10" xfId="979"/>
    <cellStyle name="Input 11" xfId="980"/>
    <cellStyle name="Input 12" xfId="981"/>
    <cellStyle name="Input 13" xfId="982"/>
    <cellStyle name="Input 14" xfId="983"/>
    <cellStyle name="Input 15" xfId="984"/>
    <cellStyle name="Input 16" xfId="985"/>
    <cellStyle name="Input 17" xfId="986"/>
    <cellStyle name="Input 18" xfId="987"/>
    <cellStyle name="Input 19" xfId="988"/>
    <cellStyle name="Input 2" xfId="989"/>
    <cellStyle name="Input 20" xfId="990"/>
    <cellStyle name="Input 21" xfId="991"/>
    <cellStyle name="Input 22" xfId="992"/>
    <cellStyle name="Input 23" xfId="993"/>
    <cellStyle name="Input 24" xfId="994"/>
    <cellStyle name="Input 25" xfId="995"/>
    <cellStyle name="Input 3" xfId="996"/>
    <cellStyle name="Input 4" xfId="997"/>
    <cellStyle name="Input 5" xfId="998"/>
    <cellStyle name="Input 6" xfId="999"/>
    <cellStyle name="Input 7" xfId="1000"/>
    <cellStyle name="Input 8" xfId="1001"/>
    <cellStyle name="Input 9" xfId="1002"/>
    <cellStyle name="Input Cells" xfId="1003"/>
    <cellStyle name="invoice 8_g1" xfId="1004"/>
    <cellStyle name="k_TONG HOP KINH PHI" xfId="1005"/>
    <cellStyle name="k_ÿÿÿÿÿ" xfId="1006"/>
    <cellStyle name="k_ÿÿÿÿÿ_1" xfId="1007"/>
    <cellStyle name="k_ÿÿÿÿÿ_2" xfId="1008"/>
    <cellStyle name="kh¸c_Bang Chi tieu" xfId="1009"/>
    <cellStyle name="khanh" xfId="1010"/>
    <cellStyle name="Kien1" xfId="1011"/>
    <cellStyle name="KL" xfId="1012"/>
    <cellStyle name="KLBXUNG" xfId="1013"/>
    <cellStyle name="Ledger 17 x 11 in" xfId="1014"/>
    <cellStyle name="left" xfId="1015"/>
    <cellStyle name="Link Currency (0)" xfId="1016"/>
    <cellStyle name="Link Currency (0) 2" xfId="1017"/>
    <cellStyle name="Link Currency (2)" xfId="1018"/>
    <cellStyle name="Link Units (0)" xfId="1019"/>
    <cellStyle name="Link Units (1)" xfId="1020"/>
    <cellStyle name="Link Units (2)" xfId="1021"/>
    <cellStyle name="Linked Cell 2" xfId="1022"/>
    <cellStyle name="Linked Cells" xfId="1023"/>
    <cellStyle name="luc" xfId="1024"/>
    <cellStyle name="luc 2" xfId="1025"/>
    <cellStyle name="luc2" xfId="1026"/>
    <cellStyle name="MARK" xfId="1027"/>
    <cellStyle name="MI07" xfId="1028"/>
    <cellStyle name="Migliaia (0)_CALPREZZ" xfId="1029"/>
    <cellStyle name="Migliaia_ PESO ELETTR." xfId="1030"/>
    <cellStyle name="Millares [0]_Well Timing" xfId="1031"/>
    <cellStyle name="Millares_Well Timing" xfId="1032"/>
    <cellStyle name="Milliers [0]_      " xfId="1033"/>
    <cellStyle name="Milliers_      " xfId="1034"/>
    <cellStyle name="Model" xfId="1035"/>
    <cellStyle name="moi" xfId="1036"/>
    <cellStyle name="Mon?aire [0]_!!!GO" xfId="1037"/>
    <cellStyle name="Mon?aire_!!!GO" xfId="1038"/>
    <cellStyle name="Moneda [0]_Well Timing" xfId="1039"/>
    <cellStyle name="Moneda_Well Timing" xfId="1040"/>
    <cellStyle name="Monétaire [0]_      " xfId="1041"/>
    <cellStyle name="Monétaire_      " xfId="1042"/>
    <cellStyle name="n" xfId="1043"/>
    <cellStyle name="n_22DT" xfId="1044"/>
    <cellStyle name="N_Den bu TTTM 10.10.08" xfId="1045"/>
    <cellStyle name="n_DT (P.A Thay the)" xfId="1046"/>
    <cellStyle name="n_DT-DT" xfId="1047"/>
    <cellStyle name="n_DT-ok" xfId="1048"/>
    <cellStyle name="n_DT-THTB" xfId="1049"/>
    <cellStyle name="n_Total" xfId="1050"/>
    <cellStyle name="n1" xfId="1051"/>
    <cellStyle name="Neutral 2" xfId="1052"/>
    <cellStyle name="New" xfId="1053"/>
    <cellStyle name="New Times Roman" xfId="1054"/>
    <cellStyle name="no dec" xfId="1055"/>
    <cellStyle name="ÑONVÒ" xfId="1056"/>
    <cellStyle name="Norma0" xfId="1057"/>
    <cellStyle name="Normal" xfId="0" builtinId="0"/>
    <cellStyle name="Normal - Style1" xfId="1058"/>
    <cellStyle name="Normal - 유형1" xfId="1059"/>
    <cellStyle name="Normal 10" xfId="1060"/>
    <cellStyle name="Normal 10 2" xfId="1061"/>
    <cellStyle name="Normal 10 3" xfId="1062"/>
    <cellStyle name="Normal 10 4" xfId="1063"/>
    <cellStyle name="Normal 11" xfId="1064"/>
    <cellStyle name="Normal 11 2" xfId="1065"/>
    <cellStyle name="Normal 12" xfId="1066"/>
    <cellStyle name="Normal 12 2" xfId="1067"/>
    <cellStyle name="Normal 12 3" xfId="1068"/>
    <cellStyle name="Normal 12 4" xfId="1069"/>
    <cellStyle name="Normal 12 5" xfId="1070"/>
    <cellStyle name="Normal 13" xfId="1071"/>
    <cellStyle name="Normal 14" xfId="1072"/>
    <cellStyle name="Normal 14 2" xfId="1073"/>
    <cellStyle name="Normal 15" xfId="1074"/>
    <cellStyle name="Normal 15 2" xfId="1075"/>
    <cellStyle name="Normal 15 3" xfId="1076"/>
    <cellStyle name="Normal 16" xfId="1077"/>
    <cellStyle name="Normal 16 2" xfId="1078"/>
    <cellStyle name="Normal 17" xfId="1079"/>
    <cellStyle name="Normal 18" xfId="1080"/>
    <cellStyle name="Normal 19" xfId="1081"/>
    <cellStyle name="Normal 19 2" xfId="1082"/>
    <cellStyle name="Normal 19 3" xfId="1083"/>
    <cellStyle name="Normal 2" xfId="1084"/>
    <cellStyle name="Normal 2 10" xfId="1085"/>
    <cellStyle name="Normal 2 2" xfId="1086"/>
    <cellStyle name="Normal 2 2 2" xfId="1087"/>
    <cellStyle name="Normal 2 2 2 2" xfId="1088"/>
    <cellStyle name="Normal 2 2 2 3" xfId="1089"/>
    <cellStyle name="Normal 2 2 2 4" xfId="1090"/>
    <cellStyle name="Normal 2 2 3" xfId="1091"/>
    <cellStyle name="Normal 2 2 4" xfId="1092"/>
    <cellStyle name="Normal 2 2 6" xfId="1093"/>
    <cellStyle name="Normal 2 2 7" xfId="1094"/>
    <cellStyle name="Normal 2 2 7 2" xfId="1095"/>
    <cellStyle name="Normal 2 3" xfId="1096"/>
    <cellStyle name="Normal 2 3 2" xfId="1826"/>
    <cellStyle name="Normal 2 4" xfId="1097"/>
    <cellStyle name="Normal 2 4 2" xfId="1098"/>
    <cellStyle name="Normal 2 4 2 2" xfId="1099"/>
    <cellStyle name="Normal 2 4 2 3" xfId="1100"/>
    <cellStyle name="Normal 2 4 3" xfId="1101"/>
    <cellStyle name="Normal 2 4_0.2 Thép đợt 7" xfId="1102"/>
    <cellStyle name="Normal 2 5" xfId="1103"/>
    <cellStyle name="Normal 2 5 2" xfId="1104"/>
    <cellStyle name="Normal 2 6" xfId="1105"/>
    <cellStyle name="Normal 2 7" xfId="1106"/>
    <cellStyle name="Normal 2 7 2" xfId="1107"/>
    <cellStyle name="Normal 2 8" xfId="1108"/>
    <cellStyle name="Normal 2 9" xfId="1109"/>
    <cellStyle name="Normal 2_17-5-2014  KL TH In" xfId="1110"/>
    <cellStyle name="Normal 20" xfId="1111"/>
    <cellStyle name="Normal 21" xfId="1112"/>
    <cellStyle name="Normal 22" xfId="1113"/>
    <cellStyle name="Normal 23" xfId="1114"/>
    <cellStyle name="Normal 23 2" xfId="1115"/>
    <cellStyle name="Normal 24" xfId="1116"/>
    <cellStyle name="Normal 25" xfId="1117"/>
    <cellStyle name="Normal 26" xfId="1118"/>
    <cellStyle name="Normal 26 2" xfId="1119"/>
    <cellStyle name="Normal 27" xfId="1120"/>
    <cellStyle name="Normal 28" xfId="1121"/>
    <cellStyle name="Normal 29" xfId="1122"/>
    <cellStyle name="Normal 3" xfId="1123"/>
    <cellStyle name="Normal 3 2" xfId="1124"/>
    <cellStyle name="Normal 3 2 2" xfId="1125"/>
    <cellStyle name="Normal 3 2 2 2" xfId="1126"/>
    <cellStyle name="Normal 3 2 3" xfId="1127"/>
    <cellStyle name="Normal 3 3" xfId="1128"/>
    <cellStyle name="Normal 3 3 2" xfId="1129"/>
    <cellStyle name="Normal 3 3 3" xfId="1130"/>
    <cellStyle name="Normal 3 3 4" xfId="1131"/>
    <cellStyle name="Normal 3 4" xfId="1132"/>
    <cellStyle name="Normal 3 4 2" xfId="1133"/>
    <cellStyle name="Normal 3 5" xfId="1134"/>
    <cellStyle name="Normal 3 6" xfId="1135"/>
    <cellStyle name="Normal 3_CP giao leo" xfId="1136"/>
    <cellStyle name="Normal 30" xfId="1137"/>
    <cellStyle name="Normal 31" xfId="1138"/>
    <cellStyle name="Normal 32" xfId="1139"/>
    <cellStyle name="Normal 32 2" xfId="1140"/>
    <cellStyle name="Normal 33" xfId="1141"/>
    <cellStyle name="Normal 33 2" xfId="1142"/>
    <cellStyle name="Normal 34" xfId="1143"/>
    <cellStyle name="Normal 35" xfId="1144"/>
    <cellStyle name="Normal 35 2" xfId="1145"/>
    <cellStyle name="Normal 36" xfId="1146"/>
    <cellStyle name="Normal 37" xfId="1147"/>
    <cellStyle name="Normal 38" xfId="1148"/>
    <cellStyle name="Normal 39" xfId="1149"/>
    <cellStyle name="Normal 4" xfId="1150"/>
    <cellStyle name="Normal 4 11" xfId="1151"/>
    <cellStyle name="Normal 4 2" xfId="1152"/>
    <cellStyle name="Normal 4 2 2" xfId="1153"/>
    <cellStyle name="Normal 4 2 3" xfId="1154"/>
    <cellStyle name="Normal 4 2 4" xfId="1155"/>
    <cellStyle name="Normal 4 2 5" xfId="1156"/>
    <cellStyle name="Normal 4 2 6" xfId="1157"/>
    <cellStyle name="Normal 4 3" xfId="1158"/>
    <cellStyle name="Normal 4 4" xfId="1159"/>
    <cellStyle name="Normal 4 5" xfId="1160"/>
    <cellStyle name="Normal 4 6" xfId="1161"/>
    <cellStyle name="Normal 4 7" xfId="1162"/>
    <cellStyle name="Normal 4 8" xfId="1163"/>
    <cellStyle name="Normal 40" xfId="1164"/>
    <cellStyle name="Normal 45" xfId="1165"/>
    <cellStyle name="Normal 5" xfId="1166"/>
    <cellStyle name="Normal 5 2" xfId="1167"/>
    <cellStyle name="Normal 5 2 2" xfId="1168"/>
    <cellStyle name="Normal 5 3" xfId="1169"/>
    <cellStyle name="Normal 5 4" xfId="1170"/>
    <cellStyle name="Normal 5 5" xfId="1171"/>
    <cellStyle name="Normal 5 6" xfId="1172"/>
    <cellStyle name="Normal 5 7" xfId="1173"/>
    <cellStyle name="Normal 5_TTL9" xfId="1174"/>
    <cellStyle name="Normal 6" xfId="1175"/>
    <cellStyle name="Normal 6 2" xfId="1176"/>
    <cellStyle name="Normal 6 3" xfId="1177"/>
    <cellStyle name="Normal 6 4" xfId="1178"/>
    <cellStyle name="Normal 6 5" xfId="1179"/>
    <cellStyle name="Normal 6 6" xfId="1180"/>
    <cellStyle name="Normal 6 7" xfId="1181"/>
    <cellStyle name="Normal 7" xfId="1182"/>
    <cellStyle name="Normal 7 2" xfId="1183"/>
    <cellStyle name="Normal 7 3" xfId="1184"/>
    <cellStyle name="Normal 7 4" xfId="1185"/>
    <cellStyle name="Normal 7_TTL9" xfId="1186"/>
    <cellStyle name="Normal 8" xfId="1187"/>
    <cellStyle name="Normal 8 2" xfId="1188"/>
    <cellStyle name="Normal 8 3" xfId="1189"/>
    <cellStyle name="Normal 8 4" xfId="1190"/>
    <cellStyle name="Normal 8 5" xfId="1191"/>
    <cellStyle name="Normal 8 6" xfId="1192"/>
    <cellStyle name="Normal 9" xfId="1193"/>
    <cellStyle name="Normal 9 2" xfId="1194"/>
    <cellStyle name="Normal 9 2 2" xfId="1195"/>
    <cellStyle name="Normal 9 3" xfId="1196"/>
    <cellStyle name="Normal 9 4" xfId="1197"/>
    <cellStyle name="Normal 9 5" xfId="1198"/>
    <cellStyle name="Normal 9 6" xfId="1199"/>
    <cellStyle name="Normal 9_17-5-2014  KL TH In" xfId="1200"/>
    <cellStyle name="Normal_Chao gia 21-12-06" xfId="1824"/>
    <cellStyle name="Normal_DUTOAN_VnTime1_ver2" xfId="1822"/>
    <cellStyle name="Normal_KL xay dien hinh- finish  ok" xfId="1828"/>
    <cellStyle name="Normal0" xfId="1201"/>
    <cellStyle name="Normal1" xfId="1202"/>
    <cellStyle name="Normal3" xfId="1203"/>
    <cellStyle name="Normale_ PESO ELETTR." xfId="1204"/>
    <cellStyle name="Normalny_Cennik obowiazuje od 06-08-2001 r (1)" xfId="1205"/>
    <cellStyle name="Note 10" xfId="1206"/>
    <cellStyle name="Note 11" xfId="1207"/>
    <cellStyle name="Note 12" xfId="1208"/>
    <cellStyle name="Note 13" xfId="1209"/>
    <cellStyle name="Note 14" xfId="1210"/>
    <cellStyle name="Note 15" xfId="1211"/>
    <cellStyle name="Note 16" xfId="1212"/>
    <cellStyle name="Note 17" xfId="1213"/>
    <cellStyle name="Note 18" xfId="1214"/>
    <cellStyle name="Note 19" xfId="1215"/>
    <cellStyle name="Note 2" xfId="1216"/>
    <cellStyle name="Note 2 2" xfId="1217"/>
    <cellStyle name="Note 20" xfId="1218"/>
    <cellStyle name="Note 21" xfId="1219"/>
    <cellStyle name="Note 22" xfId="1220"/>
    <cellStyle name="Note 23" xfId="1221"/>
    <cellStyle name="Note 24" xfId="1222"/>
    <cellStyle name="Note 25" xfId="1223"/>
    <cellStyle name="Note 3" xfId="1224"/>
    <cellStyle name="Note 4" xfId="1225"/>
    <cellStyle name="Note 5" xfId="1226"/>
    <cellStyle name="Note 6" xfId="1227"/>
    <cellStyle name="Note 7" xfId="1228"/>
    <cellStyle name="Note 8" xfId="1229"/>
    <cellStyle name="Note 9" xfId="1230"/>
    <cellStyle name="NWM" xfId="1231"/>
    <cellStyle name="Ò_x000d_Normal_123569" xfId="1232"/>
    <cellStyle name="Œ…‹æØ‚è [0.00]_††††† " xfId="1233"/>
    <cellStyle name="Œ…‹æØ‚è_††††† " xfId="1234"/>
    <cellStyle name="oft Excel]_x000d__x000a_Comment=open=/f ‚ðw’è‚·‚é‚ÆAƒ†[ƒU[’è‹`ŠÖ”‚ðŠÖ”“\‚è•t‚¯‚Ìˆê——‚É“o˜^‚·‚é‚±‚Æ‚ª‚Å‚«‚Ü‚·B_x000d__x000a_Maximized" xfId="1235"/>
    <cellStyle name="oft Excel]_x000d__x000a_Comment=open=/f ‚ðŽw’è‚·‚é‚ÆAƒ†[ƒU[’è‹`ŠÖ”‚ðŠÖ”“\‚è•t‚¯‚Ìˆê——‚É“o˜^‚·‚é‚±‚Æ‚ª‚Å‚«‚Ü‚·B_x000d__x000a_Maximized" xfId="1236"/>
    <cellStyle name="oft Excel]_x000d__x000a_Comment=The open=/f lines load custom functions into the Paste Function list._x000d__x000a_Maximized=2_x000d__x000a_Basics=1_x000d__x000a_A" xfId="1237"/>
    <cellStyle name="oft Excel]_x000d__x000a_Comment=The open=/f lines load custom functions into the Paste Function list._x000d__x000a_Maximized=3_x000d__x000a_Basics=1_x000d__x000a_A" xfId="1238"/>
    <cellStyle name="oft Excel]_x000d__x000a_Comment=The open=/f lines load custom functions into the Paste Function list._x000d__x000a_Maximized=3_x000d__x000a_Basics=1_x000d__x000a_A 2" xfId="1239"/>
    <cellStyle name="omma [0]_Mktg Prog" xfId="1240"/>
    <cellStyle name="ormal_Sheet1_1" xfId="1241"/>
    <cellStyle name="Output 2" xfId="1242"/>
    <cellStyle name="Pattern" xfId="1243"/>
    <cellStyle name="per.style" xfId="1244"/>
    <cellStyle name="Percent [0]" xfId="1245"/>
    <cellStyle name="Percent [00]" xfId="1246"/>
    <cellStyle name="Percent [2]" xfId="1247"/>
    <cellStyle name="Percent [2] 2" xfId="1248"/>
    <cellStyle name="Percent [2] 3" xfId="1249"/>
    <cellStyle name="Percent 10" xfId="1250"/>
    <cellStyle name="Percent 11" xfId="1251"/>
    <cellStyle name="Percent 12" xfId="1252"/>
    <cellStyle name="Percent 13" xfId="1253"/>
    <cellStyle name="Percent 14" xfId="1254"/>
    <cellStyle name="Percent 15" xfId="1255"/>
    <cellStyle name="Percent 16" xfId="1256"/>
    <cellStyle name="Percent 17" xfId="1257"/>
    <cellStyle name="Percent 18" xfId="1258"/>
    <cellStyle name="Percent 19" xfId="1259"/>
    <cellStyle name="Percent 2" xfId="1260"/>
    <cellStyle name="Percent 2 2" xfId="1261"/>
    <cellStyle name="Percent 2 2 2" xfId="1262"/>
    <cellStyle name="Percent 2 3" xfId="1263"/>
    <cellStyle name="Percent 2 4" xfId="1264"/>
    <cellStyle name="Percent 2 5" xfId="1265"/>
    <cellStyle name="Percent 2 6" xfId="1266"/>
    <cellStyle name="Percent 20" xfId="1267"/>
    <cellStyle name="Percent 3" xfId="1268"/>
    <cellStyle name="Percent 3 2" xfId="1269"/>
    <cellStyle name="Percent 4" xfId="1270"/>
    <cellStyle name="Percent 5" xfId="1271"/>
    <cellStyle name="Percent 6" xfId="1272"/>
    <cellStyle name="Percent 7" xfId="1273"/>
    <cellStyle name="Percent 8" xfId="1274"/>
    <cellStyle name="Percent 9" xfId="1275"/>
    <cellStyle name="PERCENTAGE" xfId="1276"/>
    <cellStyle name="PrePop Currency (0)" xfId="1277"/>
    <cellStyle name="PrePop Currency (0) 2" xfId="1278"/>
    <cellStyle name="PrePop Currency (2)" xfId="1279"/>
    <cellStyle name="PrePop Units (0)" xfId="1280"/>
    <cellStyle name="PrePop Units (1)" xfId="1281"/>
    <cellStyle name="PrePop Units (2)" xfId="1282"/>
    <cellStyle name="price" xfId="1283"/>
    <cellStyle name="pricing" xfId="1284"/>
    <cellStyle name="PSChar" xfId="1285"/>
    <cellStyle name="PSHeading" xfId="1286"/>
    <cellStyle name="Quantity" xfId="1287"/>
    <cellStyle name="Quantity 2" xfId="1288"/>
    <cellStyle name="regstoresfromspecstores" xfId="1289"/>
    <cellStyle name="Regular" xfId="1290"/>
    <cellStyle name="revised" xfId="1291"/>
    <cellStyle name="RevList" xfId="1292"/>
    <cellStyle name="rlink_tiªn l­în_x001b_Hyperlink_TONG HOP KINH PHI" xfId="1293"/>
    <cellStyle name="rmal_ADAdot" xfId="1294"/>
    <cellStyle name="S—_x0008_" xfId="1295"/>
    <cellStyle name="s]_x000d__x000a_spooler=yes_x000d__x000a_load=_x000d__x000a_Beep=yes_x000d__x000a_NullPort=None_x000d__x000a_BorderWidth=3_x000d__x000a_CursorBlinkRate=1200_x000d__x000a_DoubleClickSpeed=452_x000d__x000a_Programs=co" xfId="1296"/>
    <cellStyle name="s]_x000d__x000a_spooler=yes_x000d__x000a_load=_x000d__x000a_Beep=yes_x000d__x000a_NullPort=None_x000d__x000a_BorderWidth=3_x000d__x000a_CursorBlinkRate=1200_x000d__x000a_DoubleClickSpeed=452_x000d__x000a_Programs=co 2" xfId="1297"/>
    <cellStyle name="S—_x0008__Book1" xfId="1298"/>
    <cellStyle name="SAPBEXaggData" xfId="1299"/>
    <cellStyle name="SAPBEXaggDataEmph" xfId="1300"/>
    <cellStyle name="SAPBEXaggItem" xfId="1301"/>
    <cellStyle name="SAPBEXchaText" xfId="1302"/>
    <cellStyle name="SAPBEXexcBad7" xfId="1303"/>
    <cellStyle name="SAPBEXexcBad8" xfId="1304"/>
    <cellStyle name="SAPBEXexcBad9" xfId="1305"/>
    <cellStyle name="SAPBEXexcCritical4" xfId="1306"/>
    <cellStyle name="SAPBEXexcCritical5" xfId="1307"/>
    <cellStyle name="SAPBEXexcCritical6" xfId="1308"/>
    <cellStyle name="SAPBEXexcGood1" xfId="1309"/>
    <cellStyle name="SAPBEXexcGood2" xfId="1310"/>
    <cellStyle name="SAPBEXexcGood3" xfId="1311"/>
    <cellStyle name="SAPBEXfilterDrill" xfId="1312"/>
    <cellStyle name="SAPBEXfilterItem" xfId="1313"/>
    <cellStyle name="SAPBEXfilterText" xfId="1314"/>
    <cellStyle name="SAPBEXformats" xfId="1315"/>
    <cellStyle name="SAPBEXheaderItem" xfId="1316"/>
    <cellStyle name="SAPBEXheaderText" xfId="1317"/>
    <cellStyle name="SAPBEXresData" xfId="1318"/>
    <cellStyle name="SAPBEXresDataEmph" xfId="1319"/>
    <cellStyle name="SAPBEXresItem" xfId="1320"/>
    <cellStyle name="SAPBEXstdData" xfId="1321"/>
    <cellStyle name="SAPBEXstdDataEmph" xfId="1322"/>
    <cellStyle name="SAPBEXstdItem" xfId="1323"/>
    <cellStyle name="SAPBEXtitle" xfId="1324"/>
    <cellStyle name="SAPBEXundefined" xfId="1325"/>
    <cellStyle name="_x0001_sç?" xfId="1326"/>
    <cellStyle name="section" xfId="1327"/>
    <cellStyle name="serJet 1200 Series PCL 6" xfId="1328"/>
    <cellStyle name="SHADEDSTORES" xfId="1329"/>
    <cellStyle name="Siêu nối kết_ÿÿÿÿÿ" xfId="1330"/>
    <cellStyle name="songuyen" xfId="1331"/>
    <cellStyle name="specstores" xfId="1332"/>
    <cellStyle name="Standard" xfId="1333"/>
    <cellStyle name="Style 1" xfId="1334"/>
    <cellStyle name="Style 1 2" xfId="1335"/>
    <cellStyle name="Style 1 3" xfId="1336"/>
    <cellStyle name="Style 1 4" xfId="1337"/>
    <cellStyle name="Style 1 5" xfId="1338"/>
    <cellStyle name="Style 10" xfId="1339"/>
    <cellStyle name="Style 100" xfId="1340"/>
    <cellStyle name="Style 101" xfId="1341"/>
    <cellStyle name="Style 102" xfId="1342"/>
    <cellStyle name="Style 103" xfId="1343"/>
    <cellStyle name="Style 104" xfId="1344"/>
    <cellStyle name="Style 105" xfId="1345"/>
    <cellStyle name="Style 106" xfId="1346"/>
    <cellStyle name="Style 107" xfId="1347"/>
    <cellStyle name="Style 108" xfId="1348"/>
    <cellStyle name="Style 109" xfId="1349"/>
    <cellStyle name="Style 11" xfId="1350"/>
    <cellStyle name="Style 110" xfId="1351"/>
    <cellStyle name="Style 111" xfId="1352"/>
    <cellStyle name="Style 112" xfId="1353"/>
    <cellStyle name="Style 113" xfId="1354"/>
    <cellStyle name="Style 114" xfId="1355"/>
    <cellStyle name="Style 115" xfId="1356"/>
    <cellStyle name="Style 116" xfId="1357"/>
    <cellStyle name="Style 117" xfId="1358"/>
    <cellStyle name="Style 118" xfId="1359"/>
    <cellStyle name="Style 119" xfId="1360"/>
    <cellStyle name="Style 12" xfId="1361"/>
    <cellStyle name="Style 120" xfId="1362"/>
    <cellStyle name="Style 121" xfId="1363"/>
    <cellStyle name="Style 122" xfId="1364"/>
    <cellStyle name="Style 123" xfId="1365"/>
    <cellStyle name="Style 124" xfId="1366"/>
    <cellStyle name="Style 125" xfId="1367"/>
    <cellStyle name="Style 126" xfId="1368"/>
    <cellStyle name="Style 127" xfId="1369"/>
    <cellStyle name="Style 128" xfId="1370"/>
    <cellStyle name="Style 129" xfId="1371"/>
    <cellStyle name="Style 13" xfId="1372"/>
    <cellStyle name="Style 130" xfId="1373"/>
    <cellStyle name="Style 131" xfId="1374"/>
    <cellStyle name="Style 132" xfId="1375"/>
    <cellStyle name="Style 133" xfId="1376"/>
    <cellStyle name="Style 134" xfId="1377"/>
    <cellStyle name="Style 135" xfId="1378"/>
    <cellStyle name="Style 14" xfId="1379"/>
    <cellStyle name="Style 15" xfId="1380"/>
    <cellStyle name="Style 16" xfId="1381"/>
    <cellStyle name="Style 17" xfId="1382"/>
    <cellStyle name="Style 18" xfId="1383"/>
    <cellStyle name="Style 19" xfId="1384"/>
    <cellStyle name="Style 2" xfId="1385"/>
    <cellStyle name="Style 2 2" xfId="1386"/>
    <cellStyle name="Style 20" xfId="1387"/>
    <cellStyle name="Style 21" xfId="1388"/>
    <cellStyle name="Style 22" xfId="1389"/>
    <cellStyle name="Style 23" xfId="1390"/>
    <cellStyle name="Style 24" xfId="1391"/>
    <cellStyle name="Style 25" xfId="1392"/>
    <cellStyle name="Style 26" xfId="1393"/>
    <cellStyle name="Style 27" xfId="1394"/>
    <cellStyle name="Style 28" xfId="1395"/>
    <cellStyle name="Style 29" xfId="1396"/>
    <cellStyle name="Style 3" xfId="1397"/>
    <cellStyle name="Style 3 2" xfId="1398"/>
    <cellStyle name="Style 30" xfId="1399"/>
    <cellStyle name="Style 31" xfId="1400"/>
    <cellStyle name="Style 32" xfId="1401"/>
    <cellStyle name="Style 33" xfId="1402"/>
    <cellStyle name="Style 34" xfId="1403"/>
    <cellStyle name="Style 35" xfId="1404"/>
    <cellStyle name="Style 36" xfId="1405"/>
    <cellStyle name="Style 37" xfId="1406"/>
    <cellStyle name="Style 38" xfId="1407"/>
    <cellStyle name="Style 39" xfId="1408"/>
    <cellStyle name="Style 4" xfId="1409"/>
    <cellStyle name="Style 40" xfId="1410"/>
    <cellStyle name="Style 41" xfId="1411"/>
    <cellStyle name="Style 42" xfId="1412"/>
    <cellStyle name="Style 43" xfId="1413"/>
    <cellStyle name="Style 44" xfId="1414"/>
    <cellStyle name="Style 45" xfId="1415"/>
    <cellStyle name="Style 46" xfId="1416"/>
    <cellStyle name="Style 47" xfId="1417"/>
    <cellStyle name="Style 48" xfId="1418"/>
    <cellStyle name="Style 49" xfId="1419"/>
    <cellStyle name="Style 5" xfId="1420"/>
    <cellStyle name="Style 50" xfId="1421"/>
    <cellStyle name="Style 51" xfId="1422"/>
    <cellStyle name="Style 52" xfId="1423"/>
    <cellStyle name="Style 53" xfId="1424"/>
    <cellStyle name="Style 54" xfId="1425"/>
    <cellStyle name="Style 55" xfId="1426"/>
    <cellStyle name="Style 56" xfId="1427"/>
    <cellStyle name="Style 57" xfId="1428"/>
    <cellStyle name="Style 58" xfId="1429"/>
    <cellStyle name="Style 59" xfId="1430"/>
    <cellStyle name="Style 6" xfId="1431"/>
    <cellStyle name="Style 60" xfId="1432"/>
    <cellStyle name="Style 61" xfId="1433"/>
    <cellStyle name="Style 62" xfId="1434"/>
    <cellStyle name="Style 63" xfId="1435"/>
    <cellStyle name="Style 64" xfId="1436"/>
    <cellStyle name="Style 65" xfId="1437"/>
    <cellStyle name="Style 66" xfId="1438"/>
    <cellStyle name="Style 67" xfId="1439"/>
    <cellStyle name="Style 68" xfId="1440"/>
    <cellStyle name="Style 69" xfId="1441"/>
    <cellStyle name="Style 7" xfId="1442"/>
    <cellStyle name="Style 70" xfId="1443"/>
    <cellStyle name="Style 71" xfId="1444"/>
    <cellStyle name="Style 72" xfId="1445"/>
    <cellStyle name="Style 73" xfId="1446"/>
    <cellStyle name="Style 74" xfId="1447"/>
    <cellStyle name="Style 75" xfId="1448"/>
    <cellStyle name="Style 76" xfId="1449"/>
    <cellStyle name="Style 77" xfId="1450"/>
    <cellStyle name="Style 78" xfId="1451"/>
    <cellStyle name="Style 79" xfId="1452"/>
    <cellStyle name="Style 8" xfId="1453"/>
    <cellStyle name="Style 80" xfId="1454"/>
    <cellStyle name="Style 81" xfId="1455"/>
    <cellStyle name="Style 82" xfId="1456"/>
    <cellStyle name="Style 83" xfId="1457"/>
    <cellStyle name="Style 84" xfId="1458"/>
    <cellStyle name="Style 85" xfId="1459"/>
    <cellStyle name="Style 86" xfId="1460"/>
    <cellStyle name="Style 87" xfId="1461"/>
    <cellStyle name="Style 88" xfId="1462"/>
    <cellStyle name="Style 89" xfId="1463"/>
    <cellStyle name="Style 9" xfId="1464"/>
    <cellStyle name="Style 90" xfId="1465"/>
    <cellStyle name="Style 91" xfId="1466"/>
    <cellStyle name="Style 92" xfId="1467"/>
    <cellStyle name="Style 93" xfId="1468"/>
    <cellStyle name="Style 94" xfId="1469"/>
    <cellStyle name="Style 95" xfId="1470"/>
    <cellStyle name="Style 96" xfId="1471"/>
    <cellStyle name="Style 97" xfId="1472"/>
    <cellStyle name="Style 98" xfId="1473"/>
    <cellStyle name="Style 99" xfId="1474"/>
    <cellStyle name="Style Date" xfId="1475"/>
    <cellStyle name="style_1" xfId="1476"/>
    <cellStyle name="subhead" xfId="1477"/>
    <cellStyle name="Subtotal" xfId="1478"/>
    <cellStyle name="symbol" xfId="1479"/>
    <cellStyle name="T" xfId="1480"/>
    <cellStyle name="T 2" xfId="1481"/>
    <cellStyle name="T_09_BangTongHopKinhPhiNhaso9" xfId="1482"/>
    <cellStyle name="T_09a_PhanMongNhaSo9" xfId="1483"/>
    <cellStyle name="T_09b_PhanThannhaso9" xfId="1484"/>
    <cellStyle name="T_09c_PhandienNhaso9" xfId="1485"/>
    <cellStyle name="T_09d_Phannuocnhaso9" xfId="1486"/>
    <cellStyle name="T_09f_TienluongThannhaso9" xfId="1487"/>
    <cellStyle name="T_1.XMT1100B-KCN CDT" xfId="1488"/>
    <cellStyle name="T_10b_PhanThanNhaSo10" xfId="1489"/>
    <cellStyle name="T_1hatang" xfId="1490"/>
    <cellStyle name="T_22DT" xfId="1491"/>
    <cellStyle name="T_A.1106.1" xfId="1492"/>
    <cellStyle name="T_B4 PA2" xfId="1493"/>
    <cellStyle name="T_BaGianA" xfId="1494"/>
    <cellStyle name="T_Bang theo doi KL cap vat tu, KL gcct, lich cap BVTC, phe duyet BVTC" xfId="1495"/>
    <cellStyle name="T_BangTHnenmatduong" xfId="1496"/>
    <cellStyle name="T_Be tong pheu" xfId="1497"/>
    <cellStyle name="T_Book1" xfId="1498"/>
    <cellStyle name="T_Book1 2" xfId="1499"/>
    <cellStyle name="T_Book1_09_BangTongHopKinhPhiNhaso9" xfId="1500"/>
    <cellStyle name="T_Book1_09a_PhanMongNhaSo9" xfId="1501"/>
    <cellStyle name="T_Book1_09b_PhanThannhaso9" xfId="1502"/>
    <cellStyle name="T_Book1_09c_PhandienNhaso9" xfId="1503"/>
    <cellStyle name="T_Book1_09d_Phannuocnhaso9" xfId="1504"/>
    <cellStyle name="T_Book1_09f_TienluongThannhaso9" xfId="1505"/>
    <cellStyle name="T_Book1_1" xfId="1506"/>
    <cellStyle name="T_Book1_1 2" xfId="1507"/>
    <cellStyle name="T_Book1_1_Book1" xfId="1508"/>
    <cellStyle name="T_Book1_1_CPK" xfId="1509"/>
    <cellStyle name="T_Book1_1_DADTCauYeu_(1)" xfId="1510"/>
    <cellStyle name="T_Book1_1_Thiet bi" xfId="1511"/>
    <cellStyle name="T_Book1_1_Tong hop cac BQ9 (08.01.08)" xfId="1512"/>
    <cellStyle name="T_Book1_10b_PhanThanNhaSo10" xfId="1513"/>
    <cellStyle name="T_Book1_2" xfId="1514"/>
    <cellStyle name="T_Book1_2 2" xfId="1515"/>
    <cellStyle name="T_Book1_2_Book1" xfId="1516"/>
    <cellStyle name="T_Book1_3" xfId="1517"/>
    <cellStyle name="T_Book1_Book1" xfId="1518"/>
    <cellStyle name="T_Book1_Book1_1" xfId="1519"/>
    <cellStyle name="T_Book1_Book1_Book1" xfId="1520"/>
    <cellStyle name="T_Book1_Bored pile-Barrette Capacity Nov-09-2007_Quyet toan tam Delta So GD " xfId="1521"/>
    <cellStyle name="T_Book1_Bored pile-Barrette Capacity Nov-09-2007_Thanh toan tam Delta So GD " xfId="1522"/>
    <cellStyle name="T_Book1_Copy of Bang THTT" xfId="1523"/>
    <cellStyle name="T_Book1_CPK" xfId="1524"/>
    <cellStyle name="T_Book1_DADTCauYeu_(1)" xfId="1525"/>
    <cellStyle name="T_Book1_du toan mau" xfId="1526"/>
    <cellStyle name="T_Book1_FBO - Golden Square - 2TestBR- Jan -08 -2008_Quyet toan tam Delta So GD " xfId="1527"/>
    <cellStyle name="T_Book1_FBO - Golden Square - 2TestBR- Jan -08 -2008_Thanh toan tam Delta So GD " xfId="1528"/>
    <cellStyle name="T_Book1_FBO - Vincom -DW&amp;Mass BRs- Alt- 2008-Mar-11- 3 rigs_Quyet toan tam Delta So GD " xfId="1529"/>
    <cellStyle name="T_Book1_FBO - Vincom -DW&amp;Mass BRs- Alt- 2008-Mar-11- 3 rigs_Thanh toan tam Delta So GD " xfId="1530"/>
    <cellStyle name="T_Book1_Khai toan tru so lam viec co quan 620m2 (4 tang x 155m2)" xfId="1531"/>
    <cellStyle name="T_Book1_Khoi Luong Tang Ham 2- 17-06" xfId="1532"/>
    <cellStyle name="T_Book1_Quyet toan tam Delta So GD " xfId="1533"/>
    <cellStyle name="T_Book1_quyet toan tang ham-4, sanh (sau 1-10)" xfId="1534"/>
    <cellStyle name="T_Book1_Thanh toan tam Delta So GD " xfId="1535"/>
    <cellStyle name="T_Book1_Thiet bi" xfId="1536"/>
    <cellStyle name="T_Book1_Tong hop cac BQ9 (08.01.08)" xfId="1537"/>
    <cellStyle name="T_Book1_Vat tu A.1299 lan2 hao hut 5%, 2%" xfId="1538"/>
    <cellStyle name="T_Book2" xfId="1539"/>
    <cellStyle name="T_BoQ_Chimney 17h ngay 7.9.06 Gui Tuan ok" xfId="1540"/>
    <cellStyle name="T_BOQ_tdia__cset_final__Cuong_dich_" xfId="1541"/>
    <cellStyle name="T_Bored pile-Barrette Capacity Nov-09-2007_Quyet toan tam Delta So GD " xfId="1542"/>
    <cellStyle name="T_Bored pile-Barrette Capacity Nov-09-2007_Thanh toan tam Delta So GD " xfId="1543"/>
    <cellStyle name="T_BTN-dtich5" xfId="1544"/>
    <cellStyle name="T_Bulk ship loader" xfId="1545"/>
    <cellStyle name="T_Calculate Beam (version 2.7)-Castle Plaza-V0.2" xfId="1546"/>
    <cellStyle name="T_Calculate Beam (version 2.7)-Castle Plaza-V0.2_SotheodoitamungcuaBDH Pana" xfId="1547"/>
    <cellStyle name="T_Cau1520+237" xfId="1548"/>
    <cellStyle name="T_Cau1539+955-Thuong 29-11" xfId="1549"/>
    <cellStyle name="T_Cau43+041(Ham1Cong)xong" xfId="1550"/>
    <cellStyle name="T_CauvuotCoThanhKm44+501.94(m)" xfId="1551"/>
    <cellStyle name="T_CDKT" xfId="1552"/>
    <cellStyle name="T_congtacson" xfId="1553"/>
    <cellStyle name="T_Cot thep san mai" xfId="1554"/>
    <cellStyle name="T_CPK" xfId="1555"/>
    <cellStyle name="T_Danh muc be tong, cot thep" xfId="1556"/>
    <cellStyle name="T_DG Cat Ne_XB1" xfId="1557"/>
    <cellStyle name="T_Dot_3" xfId="1558"/>
    <cellStyle name="T_DT (P.A Thay the)" xfId="1559"/>
    <cellStyle name="T_DT Khaosat DH (bo sung CSHK)." xfId="1560"/>
    <cellStyle name="T_DT-DT" xfId="1561"/>
    <cellStyle name="T_DT-ok" xfId="1562"/>
    <cellStyle name="T_Du toan dac hien trang B4,B14" xfId="1563"/>
    <cellStyle name="T_du toan mau" xfId="1564"/>
    <cellStyle name="T_Dutoan" xfId="1565"/>
    <cellStyle name="T_Dutoan mua sam-dien" xfId="1566"/>
    <cellStyle name="T_dutoan-dien" xfId="1567"/>
    <cellStyle name="T_DUTOANDUONG" xfId="1568"/>
    <cellStyle name="T_FBO - Golden Square - 2TestBR- Jan -08 -2008_Quyet toan tam Delta So GD " xfId="1569"/>
    <cellStyle name="T_FBO - Golden Square - 2TestBR- Jan -08 -2008_Thanh toan tam Delta So GD " xfId="1570"/>
    <cellStyle name="T_FBO - Vincom -DW&amp;Mass BRs- Alt- 2008-Mar-11- 3 rigs_Quyet toan tam Delta So GD " xfId="1571"/>
    <cellStyle name="T_FBO - Vincom -DW&amp;Mass BRs- Alt- 2008-Mar-11- 3 rigs_Thanh toan tam Delta So GD " xfId="1572"/>
    <cellStyle name="T_foundation" xfId="1573"/>
    <cellStyle name="T_GIA PHAT SINH" xfId="1574"/>
    <cellStyle name="T_GTHD" xfId="1575"/>
    <cellStyle name="T_GTHD 116bc06(ky)D1" xfId="1576"/>
    <cellStyle name="T_GTHDKT Kho TH (Cty 12)" xfId="1577"/>
    <cellStyle name="T_GTHDKT MS-01(ky)" xfId="1578"/>
    <cellStyle name="T_Hong - nga tu so 03-01-05" xfId="1579"/>
    <cellStyle name="T_Hong - nga tu so 03-01-05_thep thanh toan lan 5" xfId="1580"/>
    <cellStyle name="T_Khai toan" xfId="1581"/>
    <cellStyle name="T_Khai toan 89NK PA2B OK2" xfId="1582"/>
    <cellStyle name="T_Khai toan NHA DIEU HANH THUY LOI ko chia giai doan 22-08-2006 chi tiet" xfId="1583"/>
    <cellStyle name="T_Khai toan TMDT Tru so Cong ty tai chinh dau khi 11_2006" xfId="1584"/>
    <cellStyle name="T_Khai toan tru so lam viec co quan 620m2 (4 tang x 155m2)" xfId="1585"/>
    <cellStyle name="T_Khao satD1" xfId="1586"/>
    <cellStyle name="T_Khoi luong thanh toan" xfId="1587"/>
    <cellStyle name="T_Khoi luong thanh toan dot 1(Mr Thangkhong tru lo)12.12.08" xfId="1588"/>
    <cellStyle name="T_khoi luong ttll nha 5 tang cty 1 tv sua (070308)" xfId="1589"/>
    <cellStyle name="T_KIEM TRA PHAN XAY LAP-TU" xfId="1590"/>
    <cellStyle name="T_KL coc CT2" xfId="1591"/>
    <cellStyle name="T_Kl cot canon" xfId="1592"/>
    <cellStyle name="T_KL dam Nha may tinh" xfId="1593"/>
    <cellStyle name="T_KL tong hop 113bc03" xfId="1594"/>
    <cellStyle name="T_Kl Tuong chan mai" xfId="1595"/>
    <cellStyle name="T_KLNHANHt" xfId="1596"/>
    <cellStyle name="T_Le_Van_Loc__Ke_Ben_Dinh" xfId="1597"/>
    <cellStyle name="T_LuuNgay25-12-2008phie©nn ca" xfId="1598"/>
    <cellStyle name="T_Mau giao khoan " xfId="1599"/>
    <cellStyle name="T_Nha hanh chinh dot 5 (15-12-2005)" xfId="1600"/>
    <cellStyle name="T_Ninh binh Flyover (1)" xfId="1601"/>
    <cellStyle name="T_NIPONT" xfId="1602"/>
    <cellStyle name="T_PAthuc25.05.06 B14 PA1" xfId="1603"/>
    <cellStyle name="T_phuong an gia ban Bien Bac 28-9" xfId="1604"/>
    <cellStyle name="T_phuong an gia ban Bien Bac 4-11" xfId="1605"/>
    <cellStyle name="T_QT di chuyen ca phe" xfId="1606"/>
    <cellStyle name="T_quyet toan tang ham-4, sanh (sau 1-10)" xfId="1607"/>
    <cellStyle name="T_Sheet1" xfId="1608"/>
    <cellStyle name="T_Sheet2" xfId="1609"/>
    <cellStyle name="T_Sheet6" xfId="1610"/>
    <cellStyle name="T_SotheodoitamungcuaBDH Pana" xfId="1611"/>
    <cellStyle name="T_sphanam" xfId="1612"/>
    <cellStyle name="T_tdc23-1" xfId="1613"/>
    <cellStyle name="T_TDT(24-5-07)" xfId="1614"/>
    <cellStyle name="T_TDT(HTKT.HoTay)" xfId="1615"/>
    <cellStyle name="T_TDTXMCampha-NMC-thietbi" xfId="1616"/>
    <cellStyle name="T_TH-14-01-05" xfId="1617"/>
    <cellStyle name="T_TH-14-01-05_thep thanh toan lan 5" xfId="1618"/>
    <cellStyle name="T_thanh toan dot 1" xfId="1619"/>
    <cellStyle name="T_Thepluondaudam,ZicZacT21-mai" xfId="1620"/>
    <cellStyle name="T_ThepluondaudamT21-mai" xfId="1621"/>
    <cellStyle name="T_ThepsanbuT21-mai" xfId="1622"/>
    <cellStyle name="T_ThepSanVK" xfId="1623"/>
    <cellStyle name="T_ThepSanVK_thep thanh toan lan 5" xfId="1624"/>
    <cellStyle name="T_Thiet bi" xfId="1625"/>
    <cellStyle name="T_THKP chung" xfId="1626"/>
    <cellStyle name="T_Thong ke" xfId="1627"/>
    <cellStyle name="T_tien2004" xfId="1628"/>
    <cellStyle name="T_TK  lanhto-oplat" xfId="1629"/>
    <cellStyle name="T_TKCS" xfId="1630"/>
    <cellStyle name="T_Tong hop cac BQ9 (08.01.08)" xfId="1631"/>
    <cellStyle name="T_Total" xfId="1632"/>
    <cellStyle name="T_vat tu tong hop" xfId="1633"/>
    <cellStyle name="T_XMT-PC Calculation (V4.9)-GoldenSilk-V0" xfId="1634"/>
    <cellStyle name="T_ÿÿÿÿÿ" xfId="1635"/>
    <cellStyle name="tde" xfId="1636"/>
    <cellStyle name="Tentruong" xfId="1637"/>
    <cellStyle name="Text Indent A" xfId="1638"/>
    <cellStyle name="Text Indent B" xfId="1639"/>
    <cellStyle name="Text Indent B 2" xfId="1640"/>
    <cellStyle name="Text Indent C" xfId="1641"/>
    <cellStyle name="th" xfId="1642"/>
    <cellStyle name="þ_x001d_" xfId="1643"/>
    <cellStyle name="th 10" xfId="1644"/>
    <cellStyle name="th 11" xfId="1645"/>
    <cellStyle name="th 12" xfId="1646"/>
    <cellStyle name="th 13" xfId="1647"/>
    <cellStyle name="th 14" xfId="1648"/>
    <cellStyle name="th 15" xfId="1649"/>
    <cellStyle name="th 16" xfId="1650"/>
    <cellStyle name="th 17" xfId="1651"/>
    <cellStyle name="th 18" xfId="1652"/>
    <cellStyle name="th 2" xfId="1653"/>
    <cellStyle name="th 3" xfId="1654"/>
    <cellStyle name="th 4" xfId="1655"/>
    <cellStyle name="th 5" xfId="1656"/>
    <cellStyle name="th 6" xfId="1657"/>
    <cellStyle name="th 7" xfId="1658"/>
    <cellStyle name="th 8" xfId="1659"/>
    <cellStyle name="th 9" xfId="1660"/>
    <cellStyle name="th_1.XMT1100B-KCN CDT" xfId="1661"/>
    <cellStyle name="þ_Dam Mobile-kiem tra" xfId="1662"/>
    <cellStyle name="th_Hong - nga tu so 03-01-05" xfId="1663"/>
    <cellStyle name="þ_NIPONT" xfId="1664"/>
    <cellStyle name="th_NIPONT_1" xfId="1665"/>
    <cellStyle name="þ_x001d__thep thanh toan lan 5" xfId="1666"/>
    <cellStyle name="Thanh" xfId="1667"/>
    <cellStyle name="þ_x001d_ð" xfId="1668"/>
    <cellStyle name="þ_x001d_ð¤_x000c_¯þ_x0014__x000d_¨þU_x0001_À_x0004_ _x0015__x000f__x0001__x0001_" xfId="1669"/>
    <cellStyle name="þ_x001d_ð·" xfId="1670"/>
    <cellStyle name="þ_x001d_ð·_x000c_" xfId="1671"/>
    <cellStyle name="þ_x001d_ð·_x000c_æþ'_x000d_ß" xfId="1672"/>
    <cellStyle name="þ_x001d_ð·_x000c_æþ'_x000d_ßþU" xfId="1673"/>
    <cellStyle name="þ_x001d_ð·_x000c_æþ'_x000d_ßþU_x0001_Ø_x0005_ü_x0014__x0007_" xfId="1674"/>
    <cellStyle name="þ_x001d_ð·_x000c_æþ'_x000d_ßþU_x0001_Ø_x0005_ü_x0014__x0007__x0001_" xfId="1675"/>
    <cellStyle name="þ_x001d_ð·_x000c_æþ'_x000d_ßþU_x0001_Ø_x0005_ü_x0014__x0007__x0001__x0001_" xfId="1676"/>
    <cellStyle name="þ_x001d_ð·_thep thanh toan lan 5" xfId="1677"/>
    <cellStyle name="þ_x001d_ðÇ%" xfId="1678"/>
    <cellStyle name="þ_x001d_ðÇ%Uý—&amp;Hý9_x0008_Ÿ s_x000a__x0007_" xfId="1679"/>
    <cellStyle name="þ_x001d_ðÇ%Uý—&amp;Hý9_x0008_Ÿ s_x000a__x0007__x0001__x0001_" xfId="1680"/>
    <cellStyle name="þ_x001d_ðÇ%Uý—&amp;Hý9_x0008_Ÿ s_x000a__x0007__x0001__x0001_ 2" xfId="1681"/>
    <cellStyle name="þ_x001d_ðÇ%Uý—&amp;Hý9_x0008_Ÿ s_x000a__x0007__x0001__x0001_ 3" xfId="1682"/>
    <cellStyle name="þ_x001d_ðÇ%Uý—&amp;Hý9_x0008_Ÿ s_x000a__x0007__x0001__x0001_?_x0002_ÿÿÿÿÿÿÿÿÿÿÿÿÿÿÿ_x0001_(_x0002_—_x000d_???Î_x001f_ÿÿÿÿ????_x0007_???????????????Í!Ë??????????           ?????           ?????????_x000d_C:\WINDOWS\country.sys_x000d_??????????????????????????????????????????????????????????????????????????????????????????????" xfId="1683"/>
    <cellStyle name="þ_x001d_ðÇ%Uý—&amp;Hý9_x0008_Ÿ_x0009_s_x000a__x0007_" xfId="1684"/>
    <cellStyle name="þ_x001d_ðÇ%Uý—&amp;Hý9_x0008_Ÿ_x0009_s_x000a__x0007__x0001__x0001_" xfId="1685"/>
    <cellStyle name="þ_x001d_ðÇ%Uý—&amp;Hý9_x0008_Ÿ_x0009_s_x000a__x0007__x0001__x0001_ 2" xfId="1686"/>
    <cellStyle name="þ_x001d_ðÇ%Uý—&amp;Hý9_x0008_Ÿ_x0009_s_x000a__x0007__x0001__x0001_ 3" xfId="1687"/>
    <cellStyle name="þ_x001d_ðÇ%Uý—&amp;Hý9_x0008_Ÿ_x0009_s_x000a__x0007__x0001__x0001_?_x0002_ÿÿÿÿÿÿÿÿÿÿÿÿÿÿÿ_x0001_(_x0002_—_x000d_???Î_x001f_ÿÿÿÿ????_x0007_???????????????Í!Ë??????????           ?????           ?????????_x000d_C:\WINDOWS\country.sys_x000d_??????????????????????????????????????????????????????????????????????????????????????????????" xfId="1688"/>
    <cellStyle name="þ_x001d_ðK_x000c_Fý_x001b__x000d_9ýU_x0001_Ð_x0008_¦)_x0007__x0001__x0001_" xfId="1689"/>
    <cellStyle name="Thuyet minh" xfId="1690"/>
    <cellStyle name="Thuyet minh 2" xfId="1691"/>
    <cellStyle name="Times New Roman" xfId="1692"/>
    <cellStyle name="Title 2" xfId="1693"/>
    <cellStyle name="Title 3" xfId="1694"/>
    <cellStyle name="Title1" xfId="1695"/>
    <cellStyle name="Title2" xfId="1696"/>
    <cellStyle name="Title3" xfId="1697"/>
    <cellStyle name="Total 10" xfId="1698"/>
    <cellStyle name="Total 11" xfId="1699"/>
    <cellStyle name="Total 12" xfId="1700"/>
    <cellStyle name="Total 13" xfId="1701"/>
    <cellStyle name="Total 14" xfId="1702"/>
    <cellStyle name="Total 15" xfId="1703"/>
    <cellStyle name="Total 16" xfId="1704"/>
    <cellStyle name="Total 17" xfId="1705"/>
    <cellStyle name="Total 18" xfId="1706"/>
    <cellStyle name="Total 19" xfId="1707"/>
    <cellStyle name="Total 2" xfId="1708"/>
    <cellStyle name="Total 20" xfId="1709"/>
    <cellStyle name="Total 21" xfId="1710"/>
    <cellStyle name="Total 22" xfId="1711"/>
    <cellStyle name="Total 23" xfId="1712"/>
    <cellStyle name="Total 24" xfId="1713"/>
    <cellStyle name="Total 25" xfId="1714"/>
    <cellStyle name="Total 3" xfId="1715"/>
    <cellStyle name="Total 4" xfId="1716"/>
    <cellStyle name="Total 5" xfId="1717"/>
    <cellStyle name="Total 6" xfId="1718"/>
    <cellStyle name="Total 7" xfId="1719"/>
    <cellStyle name="Total 8" xfId="1720"/>
    <cellStyle name="Total 9" xfId="1721"/>
    <cellStyle name="trieát" xfId="1722"/>
    <cellStyle name="tt1" xfId="1723"/>
    <cellStyle name="Tusental (0)_pldt" xfId="1724"/>
    <cellStyle name="Tusental_pldt" xfId="1725"/>
    <cellStyle name="ux_3_¼­¿ï-¾È»ê" xfId="1726"/>
    <cellStyle name="V" xfId="1727"/>
    <cellStyle name="Valuta (0)_CALPREZZ" xfId="1728"/>
    <cellStyle name="Valuta_ PESO ELETTR." xfId="1729"/>
    <cellStyle name="Vidu1" xfId="1730"/>
    <cellStyle name="viet" xfId="1731"/>
    <cellStyle name="viet 2" xfId="1732"/>
    <cellStyle name="viet2" xfId="1733"/>
    <cellStyle name="viet2 2" xfId="1734"/>
    <cellStyle name="VLB-GTKÕ" xfId="1735"/>
    <cellStyle name="VN new romanNormal" xfId="1736"/>
    <cellStyle name="vn time 10" xfId="1737"/>
    <cellStyle name="Vn Time 13" xfId="1738"/>
    <cellStyle name="Vn Time 14" xfId="1739"/>
    <cellStyle name="VN time new roman" xfId="1740"/>
    <cellStyle name="vn_time" xfId="1741"/>
    <cellStyle name="vnbo" xfId="1742"/>
    <cellStyle name="vnhead1" xfId="1743"/>
    <cellStyle name="vnhead2" xfId="1744"/>
    <cellStyle name="vnhead3" xfId="1745"/>
    <cellStyle name="vnhead3 2" xfId="1746"/>
    <cellStyle name="vnhead4" xfId="1747"/>
    <cellStyle name="vntxt1" xfId="1748"/>
    <cellStyle name="vntxt1 2" xfId="1749"/>
    <cellStyle name="vntxt2" xfId="1750"/>
    <cellStyle name="vntxt2 2" xfId="1751"/>
    <cellStyle name="vntxt2 2 2" xfId="1752"/>
    <cellStyle name="vntxt2 3" xfId="1753"/>
    <cellStyle name="W?hrung [0]_35ERI8T2gbIEMixb4v26icuOo" xfId="1754"/>
    <cellStyle name="W?hrung_35ERI8T2gbIEMixb4v26icuOo" xfId="1755"/>
    <cellStyle name="Währung [0]_01379-BEC" xfId="1756"/>
    <cellStyle name="Währung_01379-BEC" xfId="1757"/>
    <cellStyle name="Walutowy [0]_Invoices2001Slovakia" xfId="1758"/>
    <cellStyle name="Walutowy_Invoices2001Slovakia" xfId="1759"/>
    <cellStyle name="Warning Text 2" xfId="1760"/>
    <cellStyle name="wrap" xfId="1761"/>
    <cellStyle name="Wไhrung [0]_35ERI8T2gbIEMixb4v26icuOo" xfId="1762"/>
    <cellStyle name="Wไhrung_35ERI8T2gbIEMixb4v26icuOo" xfId="1763"/>
    <cellStyle name="W臧rung [0]_Invoice Attach JGC-UK-002 P-2161-104-A" xfId="1764"/>
    <cellStyle name="W臧rung_Invoice Attach JGC-UK-002 P-2161-104-A" xfId="1765"/>
    <cellStyle name="x" xfId="1766"/>
    <cellStyle name="xan1" xfId="1767"/>
    <cellStyle name="xuan" xfId="1768"/>
    <cellStyle name="Ý kh¸c_B¶ng 1 (2)" xfId="1769"/>
    <cellStyle name="Обычный_Bangss" xfId="1770"/>
    <cellStyle name="เครื่องหมายสกุลเงิน [0]_FTC_OFFER" xfId="1771"/>
    <cellStyle name="เครื่องหมายสกุลเงิน_FTC_OFFER" xfId="1772"/>
    <cellStyle name="น้บะภฒ_95" xfId="1773"/>
    <cellStyle name="ปกติ_FTC_OFFER" xfId="1774"/>
    <cellStyle name="ฤธถ [0]_95" xfId="1775"/>
    <cellStyle name="ฤธถ_95" xfId="1776"/>
    <cellStyle name="ล๋ศญ [0]_95" xfId="1777"/>
    <cellStyle name="ล๋ศญ_95" xfId="1778"/>
    <cellStyle name="วฅมุ_4ฟ๙ฝวภ๛" xfId="1779"/>
    <cellStyle name=" [0.00]_ Att. 1- Cover" xfId="1780"/>
    <cellStyle name="_ Att. 1- Cover" xfId="1781"/>
    <cellStyle name="?_ Att. 1- Cover" xfId="1782"/>
    <cellStyle name="똿뗦먛귟 [0.00]_PRODUCT DETAIL Q1" xfId="1783"/>
    <cellStyle name="똿뗦먛귟_PRODUCT DETAIL Q1" xfId="1784"/>
    <cellStyle name="믅됞 [0.00]_PRODUCT DETAIL Q1" xfId="1785"/>
    <cellStyle name="믅됞_PRODUCT DETAIL Q1" xfId="1786"/>
    <cellStyle name="백분율_††††† " xfId="1787"/>
    <cellStyle name="뷭?[BOOKSHIP" xfId="1788"/>
    <cellStyle name="뷭?_BOOKSHIP" xfId="1789"/>
    <cellStyle name="쉼표 [0]_PAY-SUM-6" xfId="1790"/>
    <cellStyle name="쉼표_Commu(Delta)" xfId="1791"/>
    <cellStyle name="콤맀_Sheet1_총괄표 (수출입) (2)" xfId="1792"/>
    <cellStyle name="콤마 [ - 유형1" xfId="1793"/>
    <cellStyle name="콤마 [ - 유형2" xfId="1794"/>
    <cellStyle name="콤마 [ - 유형3" xfId="1795"/>
    <cellStyle name="콤마 [ - 유형4" xfId="1796"/>
    <cellStyle name="콤마 [ - 유형5" xfId="1797"/>
    <cellStyle name="콤마 [ - 유형6" xfId="1798"/>
    <cellStyle name="콤마 [ - 유형7" xfId="1799"/>
    <cellStyle name="콤마 [ - 유형8" xfId="1800"/>
    <cellStyle name="콤마 [0]_ 비목별 월별기술 " xfId="1801"/>
    <cellStyle name="콤마_ 비목별 월별기술 " xfId="1802"/>
    <cellStyle name="통화 [0]_††††† " xfId="1803"/>
    <cellStyle name="통화_††††† " xfId="1804"/>
    <cellStyle name="표섀_변경(최종)" xfId="1805"/>
    <cellStyle name="표준_ 97년 경영분석(안)" xfId="1806"/>
    <cellStyle name="표줠_Sheet1_1_총괄표 (수출입) (2)" xfId="1807"/>
    <cellStyle name="一般_00Q3902REV.1" xfId="1808"/>
    <cellStyle name="下点線" xfId="1809"/>
    <cellStyle name="千分位[0]_00Q3902REV.1" xfId="1810"/>
    <cellStyle name="千分位_00Q3902REV.1" xfId="1811"/>
    <cellStyle name="常规_215" xfId="1812"/>
    <cellStyle name="桁区切り [0.00]_１１月価格表" xfId="1813"/>
    <cellStyle name="桁区切り_08-00 NET Summary" xfId="1814"/>
    <cellStyle name="標準_(A1)BOQ " xfId="1815"/>
    <cellStyle name="貨幣 [0]_00Q3902REV.1" xfId="1816"/>
    <cellStyle name="貨幣[0]_BRE" xfId="1817"/>
    <cellStyle name="貨幣_00Q3902REV.1" xfId="1818"/>
    <cellStyle name="通貨 [0.00]_１１月価格表" xfId="1819"/>
    <cellStyle name="通貨_１１月価格表" xfId="1820"/>
    <cellStyle name="非表示" xfId="1821"/>
  </cellStyles>
  <dxfs count="3">
    <dxf>
      <font>
        <color rgb="FFFF0000"/>
      </font>
    </dxf>
    <dxf>
      <font>
        <color rgb="FFFF0000"/>
      </font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NH%20MUC%20NB/6.%20Dinh%20muc%20-Don%20gia%20noi%20bo/6.%20Dinh%20muc%20-Don%20gia%20noi%20bo/5.%20DM%20Xay%20trat%20op%20lat/Dinh%20muc%20xay%20tra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u%20an%20Yen%20Binh/9.%20Khoi%20luong/KL%20hoan%20thien/San%20go/KL%20SAN%20G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ông trình"/>
      <sheetName val="TM (2)"/>
      <sheetName val="TM"/>
      <sheetName val="Input"/>
      <sheetName val="Mô tả"/>
      <sheetName val="Tổng hợp"/>
      <sheetName val="Chiết tính"/>
      <sheetName val="BE TÔNG"/>
      <sheetName val="TRON"/>
      <sheetName val="Bảng tính Chi phí ngoài lương"/>
      <sheetName val="Bê tông"/>
      <sheetName val="HaoPhiVatTu"/>
      <sheetName val="Tổng hợp VT"/>
      <sheetName val="Cước VC"/>
      <sheetName val="Cước bộ"/>
      <sheetName val="THKP hạng mục"/>
      <sheetName val="TH chi phí XD"/>
      <sheetName val="TH chi phí TB"/>
      <sheetName val="TH kinh phí"/>
      <sheetName val="Công trình TL"/>
      <sheetName val="Hệ số"/>
      <sheetName val="Đơn giá TH"/>
      <sheetName val="Phân tích VT"/>
      <sheetName val="Bìa"/>
      <sheetName val="NhiênLiệu"/>
      <sheetName val="Thẩm định"/>
      <sheetName val="Thép"/>
      <sheetName val="HSXL"/>
      <sheetName val="Quyết toán"/>
      <sheetName val="Giá tháng QT"/>
      <sheetName val="HaoPhiVatTu QT"/>
      <sheetName val="Tổng hợp VT QT"/>
      <sheetName val="Cước VC QT"/>
      <sheetName val="Cước bộ QT"/>
      <sheetName val="NhiênLiệu QT"/>
      <sheetName val="Chiết tính QT"/>
      <sheetName val="Dự thầu QT"/>
      <sheetName val="Hệ số QT"/>
      <sheetName val="HSXLQT"/>
      <sheetName val="KL hoàn thành"/>
      <sheetName val="KL phát sinh"/>
      <sheetName val="Tổng hợp QT"/>
      <sheetName val="Cấu hình"/>
      <sheetName val="Cong Suat may"/>
      <sheetName val="Khoan ramset"/>
      <sheetName val="PL vữa"/>
      <sheetName val="ĐM Xây"/>
      <sheetName val="Giá tháng"/>
      <sheetName val="Máy chính"/>
      <sheetName val="Máy phụ"/>
      <sheetName val="NC phu tro"/>
      <sheetName val="Bảo hộ"/>
      <sheetName val="Trực tiếp Phí"/>
      <sheetName val="BP an toàn - điện nc"/>
      <sheetName val="Lán trại, phụ trợ"/>
      <sheetName val="Đặc thù"/>
      <sheetName val="Bán hàng"/>
      <sheetName val="DP- Thưởng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G16">
            <v>0.28499999999999998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7">
          <cell r="B7" t="str">
            <v>***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L san go"/>
      <sheetName val="KL tu bep T2-15"/>
      <sheetName val="KL tu bep T16-19"/>
      <sheetName val="KL tu bep T20"/>
      <sheetName val="KL chi tiet"/>
    </sheetNames>
    <sheetDataSet>
      <sheetData sheetId="0"/>
      <sheetData sheetId="1">
        <row r="44">
          <cell r="F44">
            <v>27.867600000000007</v>
          </cell>
        </row>
      </sheetData>
      <sheetData sheetId="2">
        <row r="44">
          <cell r="F44">
            <v>19.9956</v>
          </cell>
        </row>
      </sheetData>
      <sheetData sheetId="3">
        <row r="38">
          <cell r="F38">
            <v>21.650400000000001</v>
          </cell>
        </row>
      </sheetData>
      <sheetData sheetId="4">
        <row r="46">
          <cell r="K46">
            <v>567.6</v>
          </cell>
        </row>
        <row r="47">
          <cell r="E47">
            <v>133.05400000000006</v>
          </cell>
        </row>
        <row r="48">
          <cell r="E48">
            <v>115.13400000000006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"/>
  <sheetViews>
    <sheetView tabSelected="1" topLeftCell="A2" zoomScale="70" zoomScaleNormal="70" zoomScaleSheetLayoutView="85" workbookViewId="0">
      <selection activeCell="P39" sqref="P39"/>
    </sheetView>
  </sheetViews>
  <sheetFormatPr defaultRowHeight="15.75"/>
  <cols>
    <col min="1" max="1" width="7.5" style="36" customWidth="1"/>
    <col min="2" max="2" width="32.33203125" style="34" customWidth="1"/>
    <col min="3" max="3" width="76.33203125" style="1" customWidth="1"/>
    <col min="4" max="4" width="35" style="6" customWidth="1"/>
    <col min="5" max="5" width="12.33203125" style="63" customWidth="1"/>
    <col min="6" max="6" width="15.1640625" style="64" customWidth="1"/>
    <col min="7" max="7" width="76.33203125" style="1" customWidth="1"/>
    <col min="8" max="16384" width="9.33203125" style="1"/>
  </cols>
  <sheetData>
    <row r="1" spans="1:7" s="11" customFormat="1" ht="15" hidden="1" customHeight="1">
      <c r="A1" s="35" t="s">
        <v>4</v>
      </c>
      <c r="B1" s="32"/>
      <c r="C1" s="8"/>
      <c r="D1" s="8"/>
      <c r="E1" s="8"/>
      <c r="F1" s="53"/>
      <c r="G1" s="8"/>
    </row>
    <row r="2" spans="1:7" s="22" customFormat="1" ht="22.5">
      <c r="A2" s="270" t="s">
        <v>25</v>
      </c>
      <c r="B2" s="270"/>
      <c r="C2" s="270"/>
      <c r="D2" s="270"/>
      <c r="E2" s="270"/>
      <c r="F2" s="270"/>
    </row>
    <row r="3" spans="1:7" s="12" customFormat="1" ht="18.75" customHeight="1">
      <c r="A3" s="272" t="s">
        <v>477</v>
      </c>
      <c r="B3" s="272"/>
      <c r="C3" s="272"/>
      <c r="D3" s="272"/>
      <c r="E3" s="272"/>
      <c r="F3" s="272"/>
    </row>
    <row r="4" spans="1:7" s="12" customFormat="1" ht="18.75" customHeight="1">
      <c r="A4" s="272" t="s">
        <v>26</v>
      </c>
      <c r="B4" s="272"/>
      <c r="C4" s="272"/>
      <c r="D4" s="272"/>
      <c r="E4" s="272"/>
      <c r="F4" s="272"/>
    </row>
    <row r="5" spans="1:7" s="12" customFormat="1" ht="32.25" customHeight="1">
      <c r="A5" s="271" t="s">
        <v>27</v>
      </c>
      <c r="B5" s="271"/>
      <c r="C5" s="271"/>
      <c r="D5" s="271"/>
      <c r="E5" s="271"/>
      <c r="F5" s="271"/>
    </row>
    <row r="6" spans="1:7" s="12" customFormat="1" ht="7.5" customHeight="1">
      <c r="A6" s="9"/>
      <c r="B6" s="33"/>
      <c r="C6" s="9"/>
      <c r="D6" s="9"/>
      <c r="E6" s="9"/>
      <c r="F6" s="54"/>
      <c r="G6" s="9"/>
    </row>
    <row r="7" spans="1:7" s="13" customFormat="1" ht="33">
      <c r="A7" s="17" t="s">
        <v>106</v>
      </c>
      <c r="B7" s="17" t="s">
        <v>9</v>
      </c>
      <c r="C7" s="17" t="s">
        <v>375</v>
      </c>
      <c r="D7" s="18" t="s">
        <v>11</v>
      </c>
      <c r="E7" s="18" t="s">
        <v>16</v>
      </c>
      <c r="F7" s="55" t="s">
        <v>12</v>
      </c>
      <c r="G7" s="17" t="s">
        <v>205</v>
      </c>
    </row>
    <row r="8" spans="1:7" s="13" customFormat="1" ht="16.5">
      <c r="A8" s="37" t="s">
        <v>19</v>
      </c>
      <c r="B8" s="37"/>
      <c r="C8" s="38"/>
      <c r="D8" s="38"/>
      <c r="E8" s="56"/>
      <c r="F8" s="57"/>
      <c r="G8" s="38"/>
    </row>
    <row r="9" spans="1:7" s="13" customFormat="1" ht="16.5">
      <c r="A9" s="40" t="s">
        <v>13</v>
      </c>
      <c r="B9" s="40"/>
      <c r="C9" s="41"/>
      <c r="D9" s="41"/>
      <c r="E9" s="39"/>
      <c r="F9" s="58"/>
      <c r="G9" s="41"/>
    </row>
    <row r="10" spans="1:7" s="31" customFormat="1" ht="66">
      <c r="A10" s="263">
        <v>1</v>
      </c>
      <c r="B10" s="262" t="s">
        <v>39</v>
      </c>
      <c r="C10" s="44" t="s">
        <v>40</v>
      </c>
      <c r="D10" s="45" t="s">
        <v>371</v>
      </c>
      <c r="E10" s="42" t="s">
        <v>6</v>
      </c>
      <c r="F10" s="59">
        <f>0.6*2.6+0.2*2.6+1.67*2.6+0.45*2.6</f>
        <v>7.5919999999999996</v>
      </c>
      <c r="G10" s="44"/>
    </row>
    <row r="11" spans="1:7" s="31" customFormat="1" ht="16.5">
      <c r="A11" s="263"/>
      <c r="B11" s="262"/>
      <c r="C11" s="44" t="s">
        <v>41</v>
      </c>
      <c r="D11" s="44" t="s">
        <v>372</v>
      </c>
      <c r="E11" s="42" t="s">
        <v>6</v>
      </c>
      <c r="F11" s="59">
        <f>0.9*2.6</f>
        <v>2.3400000000000003</v>
      </c>
      <c r="G11" s="44"/>
    </row>
    <row r="12" spans="1:7" s="31" customFormat="1" ht="33">
      <c r="A12" s="263"/>
      <c r="B12" s="262"/>
      <c r="C12" s="45" t="s">
        <v>42</v>
      </c>
      <c r="D12" s="44" t="s">
        <v>373</v>
      </c>
      <c r="E12" s="42" t="s">
        <v>6</v>
      </c>
      <c r="F12" s="59">
        <f>0.42*2.6</f>
        <v>1.0920000000000001</v>
      </c>
      <c r="G12" s="45"/>
    </row>
    <row r="13" spans="1:7" s="31" customFormat="1" ht="16.5">
      <c r="A13" s="258">
        <v>2</v>
      </c>
      <c r="B13" s="261" t="s">
        <v>332</v>
      </c>
      <c r="C13" s="256" t="s">
        <v>333</v>
      </c>
      <c r="D13" s="257" t="s">
        <v>334</v>
      </c>
      <c r="E13" s="258" t="s">
        <v>1</v>
      </c>
      <c r="F13" s="259">
        <v>1</v>
      </c>
      <c r="G13" s="256" t="s">
        <v>488</v>
      </c>
    </row>
    <row r="14" spans="1:7" s="31" customFormat="1" ht="16.5">
      <c r="A14" s="263">
        <v>3</v>
      </c>
      <c r="B14" s="262" t="s">
        <v>43</v>
      </c>
      <c r="C14" s="210" t="s">
        <v>336</v>
      </c>
      <c r="D14" s="44" t="s">
        <v>337</v>
      </c>
      <c r="E14" s="42" t="s">
        <v>6</v>
      </c>
      <c r="F14" s="59">
        <f>2*1.3</f>
        <v>2.6</v>
      </c>
      <c r="G14" s="210"/>
    </row>
    <row r="15" spans="1:7" s="31" customFormat="1" ht="49.5">
      <c r="A15" s="263"/>
      <c r="B15" s="262"/>
      <c r="C15" s="45" t="s">
        <v>44</v>
      </c>
      <c r="D15" s="44" t="s">
        <v>335</v>
      </c>
      <c r="E15" s="42" t="s">
        <v>1</v>
      </c>
      <c r="F15" s="59">
        <v>1</v>
      </c>
      <c r="G15" s="45"/>
    </row>
    <row r="16" spans="1:7" s="31" customFormat="1" ht="16.5">
      <c r="A16" s="40" t="s">
        <v>46</v>
      </c>
      <c r="B16" s="43"/>
      <c r="C16" s="45"/>
      <c r="D16" s="44"/>
      <c r="E16" s="42"/>
      <c r="F16" s="59"/>
      <c r="G16" s="45"/>
    </row>
    <row r="17" spans="1:9" s="31" customFormat="1" ht="99">
      <c r="A17" s="42">
        <v>1</v>
      </c>
      <c r="B17" s="43" t="s">
        <v>53</v>
      </c>
      <c r="C17" s="45" t="s">
        <v>45</v>
      </c>
      <c r="D17" s="45" t="s">
        <v>338</v>
      </c>
      <c r="E17" s="42" t="s">
        <v>1</v>
      </c>
      <c r="F17" s="59">
        <v>1</v>
      </c>
      <c r="G17" s="45"/>
    </row>
    <row r="18" spans="1:9" s="31" customFormat="1" ht="33">
      <c r="A18" s="42">
        <v>2</v>
      </c>
      <c r="B18" s="43" t="s">
        <v>54</v>
      </c>
      <c r="C18" s="45" t="s">
        <v>47</v>
      </c>
      <c r="D18" s="44" t="s">
        <v>48</v>
      </c>
      <c r="E18" s="42" t="s">
        <v>1</v>
      </c>
      <c r="F18" s="59">
        <v>1</v>
      </c>
      <c r="G18" s="45"/>
    </row>
    <row r="19" spans="1:9" s="31" customFormat="1" ht="66">
      <c r="A19" s="42">
        <v>3</v>
      </c>
      <c r="B19" s="43" t="s">
        <v>55</v>
      </c>
      <c r="C19" s="45" t="s">
        <v>52</v>
      </c>
      <c r="D19" s="44" t="s">
        <v>339</v>
      </c>
      <c r="E19" s="42" t="s">
        <v>1</v>
      </c>
      <c r="F19" s="59">
        <v>1</v>
      </c>
      <c r="G19" s="45"/>
    </row>
    <row r="20" spans="1:9" s="31" customFormat="1" ht="16.5">
      <c r="A20" s="42">
        <v>4</v>
      </c>
      <c r="B20" s="43" t="s">
        <v>49</v>
      </c>
      <c r="C20" s="45" t="s">
        <v>47</v>
      </c>
      <c r="D20" s="44" t="s">
        <v>50</v>
      </c>
      <c r="E20" s="42" t="s">
        <v>6</v>
      </c>
      <c r="F20" s="59">
        <f>1.4*0.9</f>
        <v>1.26</v>
      </c>
      <c r="G20" s="45"/>
    </row>
    <row r="21" spans="1:9" s="31" customFormat="1" ht="16.5">
      <c r="A21" s="40" t="s">
        <v>51</v>
      </c>
      <c r="B21" s="43"/>
      <c r="C21" s="45"/>
      <c r="D21" s="44"/>
      <c r="E21" s="42"/>
      <c r="F21" s="59"/>
      <c r="G21" s="45"/>
    </row>
    <row r="22" spans="1:9" s="31" customFormat="1" ht="214.5">
      <c r="A22" s="267">
        <v>1</v>
      </c>
      <c r="B22" s="264" t="s">
        <v>76</v>
      </c>
      <c r="C22" s="256" t="s">
        <v>340</v>
      </c>
      <c r="D22" s="256" t="s">
        <v>342</v>
      </c>
      <c r="E22" s="258" t="s">
        <v>1</v>
      </c>
      <c r="F22" s="259">
        <v>1</v>
      </c>
      <c r="G22" s="256" t="s">
        <v>489</v>
      </c>
      <c r="I22" s="31">
        <f>17+350+400+400+350+25</f>
        <v>1542</v>
      </c>
    </row>
    <row r="23" spans="1:9" s="31" customFormat="1" ht="33">
      <c r="A23" s="268"/>
      <c r="B23" s="265"/>
      <c r="C23" s="260" t="s">
        <v>77</v>
      </c>
      <c r="D23" s="257" t="s">
        <v>107</v>
      </c>
      <c r="E23" s="258" t="s">
        <v>14</v>
      </c>
      <c r="F23" s="259">
        <f>1.5+1.7</f>
        <v>3.2</v>
      </c>
      <c r="G23" s="260" t="s">
        <v>490</v>
      </c>
    </row>
    <row r="24" spans="1:9" s="31" customFormat="1" ht="16.5">
      <c r="A24" s="268"/>
      <c r="B24" s="265"/>
      <c r="C24" s="256" t="s">
        <v>341</v>
      </c>
      <c r="D24" s="257" t="s">
        <v>107</v>
      </c>
      <c r="E24" s="258" t="s">
        <v>14</v>
      </c>
      <c r="F24" s="259">
        <f>1.5+1.7</f>
        <v>3.2</v>
      </c>
      <c r="G24" s="256" t="s">
        <v>491</v>
      </c>
    </row>
    <row r="25" spans="1:9" s="31" customFormat="1" ht="16.5">
      <c r="A25" s="269"/>
      <c r="B25" s="266"/>
      <c r="C25" s="256" t="s">
        <v>343</v>
      </c>
      <c r="D25" s="257"/>
      <c r="E25" s="258" t="s">
        <v>344</v>
      </c>
      <c r="F25" s="259">
        <v>1</v>
      </c>
      <c r="G25" s="256" t="s">
        <v>489</v>
      </c>
    </row>
    <row r="26" spans="1:9" s="31" customFormat="1" ht="16.5">
      <c r="A26" s="40" t="s">
        <v>18</v>
      </c>
      <c r="B26" s="43"/>
      <c r="C26" s="45"/>
      <c r="D26" s="44"/>
      <c r="E26" s="42"/>
      <c r="F26" s="59"/>
      <c r="G26" s="45"/>
    </row>
    <row r="27" spans="1:9" s="31" customFormat="1" ht="66" customHeight="1">
      <c r="A27" s="42">
        <v>1</v>
      </c>
      <c r="B27" s="43" t="s">
        <v>64</v>
      </c>
      <c r="C27" s="45" t="s">
        <v>56</v>
      </c>
      <c r="D27" s="44" t="s">
        <v>374</v>
      </c>
      <c r="E27" s="42" t="s">
        <v>6</v>
      </c>
      <c r="F27" s="59">
        <f>3.25*2.6</f>
        <v>8.4500000000000011</v>
      </c>
      <c r="G27" s="45"/>
    </row>
    <row r="28" spans="1:9" s="31" customFormat="1" ht="33">
      <c r="A28" s="263">
        <v>2</v>
      </c>
      <c r="B28" s="262" t="s">
        <v>62</v>
      </c>
      <c r="C28" s="45" t="s">
        <v>57</v>
      </c>
      <c r="D28" s="45" t="s">
        <v>345</v>
      </c>
      <c r="E28" s="42" t="s">
        <v>6</v>
      </c>
      <c r="F28" s="59">
        <f>1.85*1+0.6*1</f>
        <v>2.4500000000000002</v>
      </c>
      <c r="G28" s="45"/>
    </row>
    <row r="29" spans="1:9" s="31" customFormat="1" ht="16.5">
      <c r="A29" s="263"/>
      <c r="B29" s="262"/>
      <c r="C29" s="45" t="s">
        <v>492</v>
      </c>
      <c r="D29" s="44" t="s">
        <v>58</v>
      </c>
      <c r="E29" s="42" t="s">
        <v>1</v>
      </c>
      <c r="F29" s="59">
        <v>1</v>
      </c>
      <c r="G29" s="45"/>
    </row>
    <row r="30" spans="1:9" s="31" customFormat="1" ht="82.5">
      <c r="A30" s="42">
        <v>3</v>
      </c>
      <c r="B30" s="43" t="s">
        <v>59</v>
      </c>
      <c r="C30" s="45" t="s">
        <v>347</v>
      </c>
      <c r="D30" s="44" t="s">
        <v>60</v>
      </c>
      <c r="E30" s="42" t="s">
        <v>1</v>
      </c>
      <c r="F30" s="59">
        <v>1</v>
      </c>
      <c r="G30" s="45"/>
    </row>
    <row r="31" spans="1:9" s="31" customFormat="1" ht="16.5">
      <c r="A31" s="42">
        <v>4</v>
      </c>
      <c r="B31" s="43" t="s">
        <v>61</v>
      </c>
      <c r="C31" s="45"/>
      <c r="D31" s="44"/>
      <c r="E31" s="42" t="s">
        <v>1</v>
      </c>
      <c r="F31" s="59">
        <v>1</v>
      </c>
      <c r="G31" s="45" t="s">
        <v>348</v>
      </c>
    </row>
    <row r="32" spans="1:9" s="31" customFormat="1" ht="16.5">
      <c r="A32" s="40" t="s">
        <v>63</v>
      </c>
      <c r="B32" s="43"/>
      <c r="C32" s="45"/>
      <c r="D32" s="44"/>
      <c r="E32" s="42"/>
      <c r="F32" s="59"/>
      <c r="G32" s="45"/>
    </row>
    <row r="33" spans="1:7" s="31" customFormat="1" ht="66" customHeight="1">
      <c r="A33" s="42">
        <v>1</v>
      </c>
      <c r="B33" s="43" t="s">
        <v>64</v>
      </c>
      <c r="C33" s="45" t="s">
        <v>65</v>
      </c>
      <c r="D33" s="45" t="s">
        <v>349</v>
      </c>
      <c r="E33" s="42" t="s">
        <v>6</v>
      </c>
      <c r="F33" s="59">
        <f>2.05*1.6+0.58*0.65</f>
        <v>3.657</v>
      </c>
      <c r="G33" s="45"/>
    </row>
    <row r="34" spans="1:7" s="31" customFormat="1" ht="33">
      <c r="A34" s="42">
        <v>2</v>
      </c>
      <c r="B34" s="43" t="s">
        <v>66</v>
      </c>
      <c r="C34" s="45" t="s">
        <v>40</v>
      </c>
      <c r="D34" s="44" t="s">
        <v>67</v>
      </c>
      <c r="E34" s="42" t="s">
        <v>33</v>
      </c>
      <c r="F34" s="59">
        <v>1</v>
      </c>
      <c r="G34" s="45"/>
    </row>
    <row r="35" spans="1:7" s="31" customFormat="1" ht="33">
      <c r="A35" s="42">
        <v>3</v>
      </c>
      <c r="B35" s="43" t="s">
        <v>68</v>
      </c>
      <c r="C35" s="45" t="s">
        <v>40</v>
      </c>
      <c r="D35" s="44" t="s">
        <v>69</v>
      </c>
      <c r="E35" s="42" t="s">
        <v>33</v>
      </c>
      <c r="F35" s="59">
        <v>1</v>
      </c>
      <c r="G35" s="45"/>
    </row>
    <row r="36" spans="1:7" s="31" customFormat="1" ht="49.5">
      <c r="A36" s="42">
        <v>4</v>
      </c>
      <c r="B36" s="43" t="s">
        <v>59</v>
      </c>
      <c r="C36" s="45" t="s">
        <v>70</v>
      </c>
      <c r="D36" s="44" t="s">
        <v>350</v>
      </c>
      <c r="E36" s="42" t="s">
        <v>1</v>
      </c>
      <c r="F36" s="59">
        <v>1</v>
      </c>
      <c r="G36" s="45"/>
    </row>
    <row r="37" spans="1:7" s="31" customFormat="1" ht="49.5">
      <c r="A37" s="42">
        <v>5</v>
      </c>
      <c r="B37" s="43" t="s">
        <v>71</v>
      </c>
      <c r="C37" s="45" t="s">
        <v>351</v>
      </c>
      <c r="D37" s="44"/>
      <c r="E37" s="42" t="s">
        <v>1</v>
      </c>
      <c r="F37" s="59">
        <v>1</v>
      </c>
      <c r="G37" s="45"/>
    </row>
    <row r="38" spans="1:7" s="13" customFormat="1" ht="16.5">
      <c r="A38" s="46" t="s">
        <v>103</v>
      </c>
      <c r="B38" s="46"/>
      <c r="C38" s="47"/>
      <c r="D38" s="47"/>
      <c r="E38" s="60"/>
      <c r="F38" s="61"/>
      <c r="G38" s="47"/>
    </row>
    <row r="39" spans="1:7" s="13" customFormat="1" ht="16.5">
      <c r="A39" s="40" t="s">
        <v>13</v>
      </c>
      <c r="B39" s="40"/>
      <c r="C39" s="41"/>
      <c r="D39" s="41"/>
      <c r="E39" s="39"/>
      <c r="F39" s="58"/>
      <c r="G39" s="41"/>
    </row>
    <row r="40" spans="1:7" s="31" customFormat="1" ht="16.5">
      <c r="A40" s="263">
        <v>1</v>
      </c>
      <c r="B40" s="262" t="s">
        <v>39</v>
      </c>
      <c r="C40" s="44" t="s">
        <v>40</v>
      </c>
      <c r="D40" s="45" t="s">
        <v>352</v>
      </c>
      <c r="E40" s="42" t="s">
        <v>6</v>
      </c>
      <c r="F40" s="59">
        <f>1.05*2.7</f>
        <v>2.8350000000000004</v>
      </c>
      <c r="G40" s="44"/>
    </row>
    <row r="41" spans="1:7" s="31" customFormat="1" ht="16.5">
      <c r="A41" s="263"/>
      <c r="B41" s="262"/>
      <c r="C41" s="45" t="s">
        <v>72</v>
      </c>
      <c r="D41" s="44" t="s">
        <v>353</v>
      </c>
      <c r="E41" s="42" t="s">
        <v>6</v>
      </c>
      <c r="F41" s="59">
        <f>2.269*2.6</f>
        <v>5.8994000000000009</v>
      </c>
      <c r="G41" s="45"/>
    </row>
    <row r="42" spans="1:7" s="31" customFormat="1" ht="49.5">
      <c r="A42" s="42">
        <v>2</v>
      </c>
      <c r="B42" s="43" t="s">
        <v>43</v>
      </c>
      <c r="C42" s="45" t="s">
        <v>73</v>
      </c>
      <c r="D42" s="44" t="s">
        <v>354</v>
      </c>
      <c r="E42" s="42" t="s">
        <v>6</v>
      </c>
      <c r="F42" s="59">
        <f>2.697*2.6</f>
        <v>7.0122</v>
      </c>
      <c r="G42" s="45"/>
    </row>
    <row r="43" spans="1:7" s="31" customFormat="1" ht="49.5">
      <c r="A43" s="42">
        <v>3</v>
      </c>
      <c r="B43" s="43" t="s">
        <v>74</v>
      </c>
      <c r="C43" s="45" t="s">
        <v>70</v>
      </c>
      <c r="D43" s="44" t="s">
        <v>355</v>
      </c>
      <c r="E43" s="42" t="s">
        <v>33</v>
      </c>
      <c r="F43" s="59">
        <v>1</v>
      </c>
      <c r="G43" s="45"/>
    </row>
    <row r="44" spans="1:7" s="31" customFormat="1" ht="49.5" customHeight="1">
      <c r="A44" s="42">
        <v>4</v>
      </c>
      <c r="B44" s="43" t="s">
        <v>75</v>
      </c>
      <c r="C44" s="45" t="s">
        <v>356</v>
      </c>
      <c r="D44" s="44" t="s">
        <v>357</v>
      </c>
      <c r="E44" s="42" t="s">
        <v>6</v>
      </c>
      <c r="F44" s="59">
        <f>3.518*2.6-1.2*1.4</f>
        <v>7.4667999999999992</v>
      </c>
      <c r="G44" s="45"/>
    </row>
    <row r="45" spans="1:7" s="31" customFormat="1" ht="16.5">
      <c r="A45" s="40" t="s">
        <v>51</v>
      </c>
      <c r="B45" s="43"/>
      <c r="C45" s="45"/>
      <c r="D45" s="44"/>
      <c r="E45" s="42"/>
      <c r="F45" s="59"/>
      <c r="G45" s="45"/>
    </row>
    <row r="46" spans="1:7" s="31" customFormat="1" ht="247.5">
      <c r="A46" s="267">
        <v>1</v>
      </c>
      <c r="B46" s="264" t="s">
        <v>76</v>
      </c>
      <c r="C46" s="256" t="s">
        <v>359</v>
      </c>
      <c r="D46" s="257" t="s">
        <v>362</v>
      </c>
      <c r="E46" s="258" t="s">
        <v>1</v>
      </c>
      <c r="F46" s="259">
        <v>1</v>
      </c>
      <c r="G46" s="256" t="s">
        <v>489</v>
      </c>
    </row>
    <row r="47" spans="1:7" s="31" customFormat="1" ht="33">
      <c r="A47" s="268"/>
      <c r="B47" s="265"/>
      <c r="C47" s="260" t="s">
        <v>77</v>
      </c>
      <c r="D47" s="257" t="s">
        <v>78</v>
      </c>
      <c r="E47" s="258" t="s">
        <v>14</v>
      </c>
      <c r="F47" s="259">
        <v>2.2999999999999998</v>
      </c>
      <c r="G47" s="260" t="s">
        <v>490</v>
      </c>
    </row>
    <row r="48" spans="1:7" s="31" customFormat="1" ht="16.5">
      <c r="A48" s="268"/>
      <c r="B48" s="265"/>
      <c r="C48" s="256" t="s">
        <v>358</v>
      </c>
      <c r="D48" s="257" t="s">
        <v>78</v>
      </c>
      <c r="E48" s="258" t="s">
        <v>14</v>
      </c>
      <c r="F48" s="259">
        <v>2.2999999999999998</v>
      </c>
      <c r="G48" s="256" t="s">
        <v>491</v>
      </c>
    </row>
    <row r="49" spans="1:7" s="31" customFormat="1" ht="16.5">
      <c r="A49" s="268"/>
      <c r="B49" s="265"/>
      <c r="C49" s="256" t="s">
        <v>360</v>
      </c>
      <c r="D49" s="257"/>
      <c r="E49" s="258" t="s">
        <v>344</v>
      </c>
      <c r="F49" s="259">
        <v>1</v>
      </c>
      <c r="G49" s="256" t="s">
        <v>489</v>
      </c>
    </row>
    <row r="50" spans="1:7" s="31" customFormat="1" ht="33">
      <c r="A50" s="269"/>
      <c r="B50" s="266"/>
      <c r="C50" s="256" t="s">
        <v>361</v>
      </c>
      <c r="D50" s="256" t="s">
        <v>363</v>
      </c>
      <c r="E50" s="258" t="s">
        <v>6</v>
      </c>
      <c r="F50" s="259">
        <f>0.52*2.6+0.6*2.6</f>
        <v>2.9119999999999999</v>
      </c>
      <c r="G50" s="256" t="s">
        <v>489</v>
      </c>
    </row>
    <row r="51" spans="1:7" s="31" customFormat="1" ht="16.5">
      <c r="A51" s="40" t="s">
        <v>15</v>
      </c>
      <c r="B51" s="43"/>
      <c r="C51" s="45"/>
      <c r="D51" s="44"/>
      <c r="E51" s="42"/>
      <c r="F51" s="59"/>
      <c r="G51" s="45"/>
    </row>
    <row r="52" spans="1:7" s="31" customFormat="1" ht="49.5">
      <c r="A52" s="42">
        <v>1</v>
      </c>
      <c r="B52" s="43" t="s">
        <v>59</v>
      </c>
      <c r="C52" s="45" t="s">
        <v>366</v>
      </c>
      <c r="D52" s="44" t="s">
        <v>365</v>
      </c>
      <c r="E52" s="42" t="s">
        <v>1</v>
      </c>
      <c r="F52" s="59">
        <v>1</v>
      </c>
      <c r="G52" s="45"/>
    </row>
    <row r="53" spans="1:7" s="31" customFormat="1" ht="49.5">
      <c r="A53" s="42">
        <v>2</v>
      </c>
      <c r="B53" s="43" t="s">
        <v>80</v>
      </c>
      <c r="C53" s="45" t="s">
        <v>82</v>
      </c>
      <c r="D53" s="44" t="s">
        <v>81</v>
      </c>
      <c r="E53" s="42" t="s">
        <v>1</v>
      </c>
      <c r="F53" s="59">
        <v>1</v>
      </c>
      <c r="G53" s="45"/>
    </row>
    <row r="54" spans="1:7" s="31" customFormat="1" ht="33">
      <c r="A54" s="42">
        <v>3</v>
      </c>
      <c r="B54" s="43" t="s">
        <v>83</v>
      </c>
      <c r="C54" s="45"/>
      <c r="D54" s="44"/>
      <c r="E54" s="42" t="s">
        <v>1</v>
      </c>
      <c r="F54" s="59">
        <v>1</v>
      </c>
      <c r="G54" s="45"/>
    </row>
    <row r="55" spans="1:7" s="31" customFormat="1" ht="16.5">
      <c r="A55" s="39" t="s">
        <v>367</v>
      </c>
      <c r="B55" s="43"/>
      <c r="C55" s="45"/>
      <c r="D55" s="44"/>
      <c r="E55" s="42"/>
      <c r="F55" s="59"/>
      <c r="G55" s="45"/>
    </row>
    <row r="56" spans="1:7" s="31" customFormat="1" ht="66">
      <c r="A56" s="42">
        <v>1</v>
      </c>
      <c r="B56" s="43" t="s">
        <v>59</v>
      </c>
      <c r="C56" s="45" t="s">
        <v>346</v>
      </c>
      <c r="D56" s="44" t="s">
        <v>364</v>
      </c>
      <c r="E56" s="42" t="s">
        <v>1</v>
      </c>
      <c r="F56" s="59">
        <v>1</v>
      </c>
      <c r="G56" s="45"/>
    </row>
    <row r="57" spans="1:7" s="31" customFormat="1" ht="33">
      <c r="A57" s="42">
        <v>2</v>
      </c>
      <c r="B57" s="43" t="s">
        <v>84</v>
      </c>
      <c r="C57" s="45" t="s">
        <v>368</v>
      </c>
      <c r="D57" s="44" t="s">
        <v>369</v>
      </c>
      <c r="E57" s="42" t="s">
        <v>6</v>
      </c>
      <c r="F57" s="59">
        <f>0.9*1.13</f>
        <v>1.0169999999999999</v>
      </c>
      <c r="G57" s="45"/>
    </row>
    <row r="58" spans="1:7" s="31" customFormat="1" ht="33">
      <c r="A58" s="42">
        <v>3</v>
      </c>
      <c r="B58" s="43" t="s">
        <v>83</v>
      </c>
      <c r="C58" s="45"/>
      <c r="D58" s="44" t="s">
        <v>370</v>
      </c>
      <c r="E58" s="42" t="s">
        <v>1</v>
      </c>
      <c r="F58" s="59">
        <v>1</v>
      </c>
      <c r="G58" s="45"/>
    </row>
    <row r="59" spans="1:7" s="13" customFormat="1" ht="16.5">
      <c r="A59" s="46" t="s">
        <v>104</v>
      </c>
      <c r="B59" s="46"/>
      <c r="C59" s="47"/>
      <c r="D59" s="47"/>
      <c r="E59" s="60"/>
      <c r="F59" s="61"/>
      <c r="G59" s="47"/>
    </row>
    <row r="60" spans="1:7" s="13" customFormat="1" ht="16.5">
      <c r="A60" s="40" t="s">
        <v>13</v>
      </c>
      <c r="B60" s="40"/>
      <c r="C60" s="41"/>
      <c r="D60" s="41"/>
      <c r="E60" s="39"/>
      <c r="F60" s="58"/>
      <c r="G60" s="41"/>
    </row>
    <row r="61" spans="1:7" s="31" customFormat="1" ht="33">
      <c r="A61" s="263">
        <v>1</v>
      </c>
      <c r="B61" s="262" t="s">
        <v>39</v>
      </c>
      <c r="C61" s="45" t="s">
        <v>85</v>
      </c>
      <c r="D61" s="45" t="s">
        <v>318</v>
      </c>
      <c r="E61" s="42" t="s">
        <v>6</v>
      </c>
      <c r="F61" s="59">
        <f>1.15*2.6*2</f>
        <v>5.9799999999999995</v>
      </c>
      <c r="G61" s="45"/>
    </row>
    <row r="62" spans="1:7" s="31" customFormat="1" ht="33">
      <c r="A62" s="263"/>
      <c r="B62" s="262"/>
      <c r="C62" s="45" t="s">
        <v>86</v>
      </c>
      <c r="D62" s="45" t="s">
        <v>319</v>
      </c>
      <c r="E62" s="42" t="s">
        <v>6</v>
      </c>
      <c r="F62" s="59">
        <f>2.085*2.6+0.455*2.6</f>
        <v>6.6040000000000001</v>
      </c>
      <c r="G62" s="45"/>
    </row>
    <row r="63" spans="1:7" s="31" customFormat="1" ht="33">
      <c r="A63" s="42">
        <v>2</v>
      </c>
      <c r="B63" s="43" t="s">
        <v>87</v>
      </c>
      <c r="C63" s="45" t="s">
        <v>88</v>
      </c>
      <c r="D63" s="44" t="s">
        <v>89</v>
      </c>
      <c r="E63" s="42" t="s">
        <v>1</v>
      </c>
      <c r="F63" s="59">
        <v>1</v>
      </c>
      <c r="G63" s="45"/>
    </row>
    <row r="64" spans="1:7" s="13" customFormat="1" ht="16.5">
      <c r="A64" s="40" t="s">
        <v>51</v>
      </c>
      <c r="B64" s="40"/>
      <c r="C64" s="41"/>
      <c r="D64" s="41"/>
      <c r="E64" s="39"/>
      <c r="F64" s="58"/>
      <c r="G64" s="41"/>
    </row>
    <row r="65" spans="1:7" s="31" customFormat="1" ht="214.5">
      <c r="A65" s="267">
        <v>1</v>
      </c>
      <c r="B65" s="264" t="s">
        <v>76</v>
      </c>
      <c r="C65" s="256" t="s">
        <v>321</v>
      </c>
      <c r="D65" s="257" t="s">
        <v>322</v>
      </c>
      <c r="E65" s="258" t="s">
        <v>1</v>
      </c>
      <c r="F65" s="259">
        <v>1</v>
      </c>
      <c r="G65" s="256" t="s">
        <v>489</v>
      </c>
    </row>
    <row r="66" spans="1:7" s="31" customFormat="1" ht="33">
      <c r="A66" s="268"/>
      <c r="B66" s="265"/>
      <c r="C66" s="260" t="s">
        <v>77</v>
      </c>
      <c r="D66" s="257" t="s">
        <v>90</v>
      </c>
      <c r="E66" s="258" t="s">
        <v>14</v>
      </c>
      <c r="F66" s="259">
        <v>2.1560000000000001</v>
      </c>
      <c r="G66" s="260" t="s">
        <v>490</v>
      </c>
    </row>
    <row r="67" spans="1:7" s="31" customFormat="1" ht="16.5">
      <c r="A67" s="268"/>
      <c r="B67" s="265"/>
      <c r="C67" s="256" t="s">
        <v>79</v>
      </c>
      <c r="D67" s="257" t="s">
        <v>90</v>
      </c>
      <c r="E67" s="258" t="s">
        <v>14</v>
      </c>
      <c r="F67" s="259">
        <v>2.1560000000000001</v>
      </c>
      <c r="G67" s="256" t="s">
        <v>491</v>
      </c>
    </row>
    <row r="68" spans="1:7" s="31" customFormat="1" ht="16.5">
      <c r="A68" s="269"/>
      <c r="B68" s="266"/>
      <c r="C68" s="256" t="s">
        <v>324</v>
      </c>
      <c r="D68" s="257"/>
      <c r="E68" s="258" t="s">
        <v>323</v>
      </c>
      <c r="F68" s="259">
        <v>1</v>
      </c>
      <c r="G68" s="256" t="s">
        <v>489</v>
      </c>
    </row>
    <row r="69" spans="1:7" s="31" customFormat="1" ht="16.5">
      <c r="A69" s="40" t="s">
        <v>18</v>
      </c>
      <c r="B69" s="43"/>
      <c r="C69" s="45"/>
      <c r="D69" s="44"/>
      <c r="E69" s="42"/>
      <c r="F69" s="59"/>
      <c r="G69" s="45"/>
    </row>
    <row r="70" spans="1:7" s="31" customFormat="1" ht="33">
      <c r="A70" s="263">
        <v>1</v>
      </c>
      <c r="B70" s="262" t="s">
        <v>62</v>
      </c>
      <c r="C70" s="45" t="s">
        <v>325</v>
      </c>
      <c r="D70" s="45" t="s">
        <v>326</v>
      </c>
      <c r="E70" s="42" t="s">
        <v>6</v>
      </c>
      <c r="F70" s="59">
        <f>1.85*1.04+0.58*1.006</f>
        <v>2.5074800000000002</v>
      </c>
      <c r="G70" s="45"/>
    </row>
    <row r="71" spans="1:7" s="31" customFormat="1" ht="33">
      <c r="A71" s="263"/>
      <c r="B71" s="262"/>
      <c r="C71" s="45" t="s">
        <v>493</v>
      </c>
      <c r="D71" s="44" t="s">
        <v>327</v>
      </c>
      <c r="E71" s="42" t="s">
        <v>1</v>
      </c>
      <c r="F71" s="59">
        <v>1</v>
      </c>
      <c r="G71" s="45"/>
    </row>
    <row r="72" spans="1:7" s="31" customFormat="1" ht="66" customHeight="1">
      <c r="A72" s="42">
        <v>2</v>
      </c>
      <c r="B72" s="48" t="s">
        <v>83</v>
      </c>
      <c r="C72" s="45" t="s">
        <v>494</v>
      </c>
      <c r="D72" s="44" t="s">
        <v>99</v>
      </c>
      <c r="E72" s="42" t="s">
        <v>1</v>
      </c>
      <c r="F72" s="59">
        <v>1</v>
      </c>
      <c r="G72" s="45"/>
    </row>
    <row r="73" spans="1:7" s="31" customFormat="1" ht="49.5">
      <c r="A73" s="42">
        <v>3</v>
      </c>
      <c r="B73" s="43" t="s">
        <v>59</v>
      </c>
      <c r="C73" s="45" t="s">
        <v>328</v>
      </c>
      <c r="D73" s="44" t="s">
        <v>329</v>
      </c>
      <c r="E73" s="42" t="s">
        <v>1</v>
      </c>
      <c r="F73" s="59">
        <v>1</v>
      </c>
      <c r="G73" s="45"/>
    </row>
    <row r="74" spans="1:7" s="31" customFormat="1" ht="16.5">
      <c r="A74" s="40" t="s">
        <v>15</v>
      </c>
      <c r="B74" s="43"/>
      <c r="C74" s="45"/>
      <c r="D74" s="44"/>
      <c r="E74" s="42"/>
      <c r="F74" s="59"/>
      <c r="G74" s="45"/>
    </row>
    <row r="75" spans="1:7" s="31" customFormat="1" ht="82.5">
      <c r="A75" s="42">
        <v>1</v>
      </c>
      <c r="B75" s="43" t="s">
        <v>59</v>
      </c>
      <c r="C75" s="45" t="s">
        <v>330</v>
      </c>
      <c r="D75" s="44" t="s">
        <v>316</v>
      </c>
      <c r="E75" s="42" t="s">
        <v>1</v>
      </c>
      <c r="F75" s="59">
        <v>1</v>
      </c>
      <c r="G75" s="45"/>
    </row>
    <row r="76" spans="1:7" s="31" customFormat="1" ht="33">
      <c r="A76" s="42">
        <v>4</v>
      </c>
      <c r="B76" s="43" t="s">
        <v>84</v>
      </c>
      <c r="C76" s="45" t="s">
        <v>91</v>
      </c>
      <c r="D76" s="44" t="s">
        <v>331</v>
      </c>
      <c r="E76" s="42" t="s">
        <v>6</v>
      </c>
      <c r="F76" s="59">
        <f>2.45*2.6</f>
        <v>6.370000000000001</v>
      </c>
      <c r="G76" s="45"/>
    </row>
    <row r="77" spans="1:7" s="31" customFormat="1" ht="33">
      <c r="A77" s="42">
        <v>5</v>
      </c>
      <c r="B77" s="43" t="s">
        <v>83</v>
      </c>
      <c r="C77" s="45" t="s">
        <v>92</v>
      </c>
      <c r="D77" s="44" t="s">
        <v>93</v>
      </c>
      <c r="E77" s="42" t="s">
        <v>1</v>
      </c>
      <c r="F77" s="59">
        <v>1</v>
      </c>
      <c r="G77" s="45"/>
    </row>
    <row r="78" spans="1:7" s="13" customFormat="1" ht="16.5">
      <c r="A78" s="46" t="s">
        <v>105</v>
      </c>
      <c r="B78" s="46"/>
      <c r="C78" s="47"/>
      <c r="D78" s="47"/>
      <c r="E78" s="60"/>
      <c r="F78" s="61"/>
      <c r="G78" s="47"/>
    </row>
    <row r="79" spans="1:7" s="13" customFormat="1" ht="16.5">
      <c r="A79" s="40" t="s">
        <v>13</v>
      </c>
      <c r="B79" s="40"/>
      <c r="C79" s="41"/>
      <c r="D79" s="41"/>
      <c r="E79" s="39"/>
      <c r="F79" s="58"/>
      <c r="G79" s="41"/>
    </row>
    <row r="80" spans="1:7" s="31" customFormat="1" ht="49.5" customHeight="1">
      <c r="A80" s="276">
        <v>1</v>
      </c>
      <c r="B80" s="273" t="s">
        <v>94</v>
      </c>
      <c r="C80" s="45" t="s">
        <v>304</v>
      </c>
      <c r="D80" s="45" t="s">
        <v>306</v>
      </c>
      <c r="E80" s="42" t="s">
        <v>6</v>
      </c>
      <c r="F80" s="59">
        <f>1.31*2.6</f>
        <v>3.4060000000000001</v>
      </c>
      <c r="G80" s="45"/>
    </row>
    <row r="81" spans="1:7" s="31" customFormat="1" ht="16.5">
      <c r="A81" s="277"/>
      <c r="B81" s="274"/>
      <c r="C81" s="45" t="s">
        <v>303</v>
      </c>
      <c r="D81" s="44" t="s">
        <v>305</v>
      </c>
      <c r="E81" s="42" t="s">
        <v>6</v>
      </c>
      <c r="F81" s="59">
        <f>2.3*1.55</f>
        <v>3.5649999999999999</v>
      </c>
      <c r="G81" s="45"/>
    </row>
    <row r="82" spans="1:7" s="31" customFormat="1" ht="33">
      <c r="A82" s="278"/>
      <c r="B82" s="275"/>
      <c r="C82" s="45" t="s">
        <v>309</v>
      </c>
      <c r="D82" s="44" t="s">
        <v>307</v>
      </c>
      <c r="E82" s="42" t="s">
        <v>1</v>
      </c>
      <c r="F82" s="59">
        <v>1</v>
      </c>
      <c r="G82" s="45"/>
    </row>
    <row r="83" spans="1:7" s="31" customFormat="1" ht="33">
      <c r="A83" s="42">
        <v>2</v>
      </c>
      <c r="B83" s="43" t="s">
        <v>39</v>
      </c>
      <c r="C83" s="45" t="s">
        <v>308</v>
      </c>
      <c r="D83" s="45" t="s">
        <v>310</v>
      </c>
      <c r="E83" s="42" t="s">
        <v>6</v>
      </c>
      <c r="F83" s="59">
        <f>3.95*2.6-0.87*2.2</f>
        <v>8.3560000000000016</v>
      </c>
      <c r="G83" s="45"/>
    </row>
    <row r="84" spans="1:7" s="31" customFormat="1" ht="49.5">
      <c r="A84" s="42">
        <v>3</v>
      </c>
      <c r="B84" s="43" t="s">
        <v>74</v>
      </c>
      <c r="C84" s="45" t="s">
        <v>70</v>
      </c>
      <c r="D84" s="44" t="s">
        <v>311</v>
      </c>
      <c r="E84" s="42" t="s">
        <v>33</v>
      </c>
      <c r="F84" s="59">
        <v>1</v>
      </c>
      <c r="G84" s="45"/>
    </row>
    <row r="85" spans="1:7" s="13" customFormat="1" ht="16.5">
      <c r="A85" s="40" t="s">
        <v>51</v>
      </c>
      <c r="B85" s="40"/>
      <c r="C85" s="41"/>
      <c r="D85" s="41"/>
      <c r="E85" s="39"/>
      <c r="F85" s="58"/>
      <c r="G85" s="41"/>
    </row>
    <row r="86" spans="1:7" s="31" customFormat="1" ht="198">
      <c r="A86" s="267">
        <v>1</v>
      </c>
      <c r="B86" s="264" t="s">
        <v>76</v>
      </c>
      <c r="C86" s="256" t="s">
        <v>320</v>
      </c>
      <c r="D86" s="256" t="s">
        <v>312</v>
      </c>
      <c r="E86" s="258" t="s">
        <v>1</v>
      </c>
      <c r="F86" s="259">
        <v>1</v>
      </c>
      <c r="G86" s="256" t="s">
        <v>489</v>
      </c>
    </row>
    <row r="87" spans="1:7" s="31" customFormat="1" ht="33">
      <c r="A87" s="268"/>
      <c r="B87" s="265"/>
      <c r="C87" s="260" t="s">
        <v>77</v>
      </c>
      <c r="D87" s="257" t="s">
        <v>95</v>
      </c>
      <c r="E87" s="258" t="s">
        <v>14</v>
      </c>
      <c r="F87" s="259">
        <f>1.92+2.26</f>
        <v>4.18</v>
      </c>
      <c r="G87" s="260" t="s">
        <v>490</v>
      </c>
    </row>
    <row r="88" spans="1:7" s="31" customFormat="1" ht="16.5">
      <c r="A88" s="268"/>
      <c r="B88" s="265"/>
      <c r="C88" s="256" t="s">
        <v>315</v>
      </c>
      <c r="D88" s="257" t="s">
        <v>95</v>
      </c>
      <c r="E88" s="258" t="s">
        <v>14</v>
      </c>
      <c r="F88" s="259">
        <f>1.92+2.26</f>
        <v>4.18</v>
      </c>
      <c r="G88" s="256" t="s">
        <v>491</v>
      </c>
    </row>
    <row r="89" spans="1:7" s="31" customFormat="1" ht="16.5">
      <c r="A89" s="269"/>
      <c r="B89" s="266"/>
      <c r="C89" s="256" t="s">
        <v>313</v>
      </c>
      <c r="D89" s="257"/>
      <c r="E89" s="258" t="s">
        <v>314</v>
      </c>
      <c r="F89" s="259">
        <v>1</v>
      </c>
      <c r="G89" s="256" t="s">
        <v>489</v>
      </c>
    </row>
    <row r="90" spans="1:7" s="31" customFormat="1" ht="66">
      <c r="A90" s="42">
        <v>2</v>
      </c>
      <c r="B90" s="43" t="s">
        <v>96</v>
      </c>
      <c r="C90" s="45" t="s">
        <v>97</v>
      </c>
      <c r="D90" s="44" t="s">
        <v>98</v>
      </c>
      <c r="E90" s="42" t="s">
        <v>1</v>
      </c>
      <c r="F90" s="59">
        <v>1</v>
      </c>
      <c r="G90" s="45"/>
    </row>
    <row r="91" spans="1:7" s="31" customFormat="1" ht="16.5">
      <c r="A91" s="40" t="s">
        <v>18</v>
      </c>
      <c r="B91" s="43"/>
      <c r="C91" s="45"/>
      <c r="D91" s="44"/>
      <c r="E91" s="42"/>
      <c r="F91" s="59"/>
      <c r="G91" s="45"/>
    </row>
    <row r="92" spans="1:7" s="31" customFormat="1" ht="66" customHeight="1">
      <c r="A92" s="42">
        <v>1</v>
      </c>
      <c r="B92" s="48" t="s">
        <v>83</v>
      </c>
      <c r="C92" s="45" t="s">
        <v>495</v>
      </c>
      <c r="D92" s="44" t="s">
        <v>99</v>
      </c>
      <c r="E92" s="42" t="s">
        <v>1</v>
      </c>
      <c r="F92" s="59">
        <v>1</v>
      </c>
      <c r="G92" s="45"/>
    </row>
    <row r="93" spans="1:7" s="31" customFormat="1" ht="82.5">
      <c r="A93" s="42">
        <v>2</v>
      </c>
      <c r="B93" s="43" t="s">
        <v>59</v>
      </c>
      <c r="C93" s="45" t="s">
        <v>317</v>
      </c>
      <c r="D93" s="44" t="s">
        <v>316</v>
      </c>
      <c r="E93" s="42" t="s">
        <v>1</v>
      </c>
      <c r="F93" s="59">
        <v>1</v>
      </c>
      <c r="G93" s="45"/>
    </row>
    <row r="94" spans="1:7" s="31" customFormat="1" ht="16.5">
      <c r="A94" s="40" t="s">
        <v>15</v>
      </c>
      <c r="B94" s="43"/>
      <c r="C94" s="45"/>
      <c r="D94" s="44"/>
      <c r="E94" s="42"/>
      <c r="F94" s="59"/>
      <c r="G94" s="45"/>
    </row>
    <row r="95" spans="1:7" s="31" customFormat="1" ht="66" customHeight="1">
      <c r="A95" s="42">
        <v>1</v>
      </c>
      <c r="B95" s="48" t="s">
        <v>83</v>
      </c>
      <c r="C95" s="45" t="s">
        <v>495</v>
      </c>
      <c r="D95" s="44" t="s">
        <v>102</v>
      </c>
      <c r="E95" s="42" t="s">
        <v>1</v>
      </c>
      <c r="F95" s="59">
        <v>1</v>
      </c>
      <c r="G95" s="45"/>
    </row>
    <row r="96" spans="1:7" s="31" customFormat="1" ht="66" customHeight="1">
      <c r="A96" s="42">
        <v>2</v>
      </c>
      <c r="B96" s="48" t="s">
        <v>84</v>
      </c>
      <c r="C96" s="45" t="s">
        <v>496</v>
      </c>
      <c r="D96" s="44" t="s">
        <v>101</v>
      </c>
      <c r="E96" s="42" t="s">
        <v>6</v>
      </c>
      <c r="F96" s="59">
        <f>3.4*1.1</f>
        <v>3.74</v>
      </c>
      <c r="G96" s="45"/>
    </row>
    <row r="97" spans="1:7" s="31" customFormat="1" ht="82.5">
      <c r="A97" s="49">
        <v>3</v>
      </c>
      <c r="B97" s="50" t="s">
        <v>59</v>
      </c>
      <c r="C97" s="51" t="s">
        <v>317</v>
      </c>
      <c r="D97" s="52" t="s">
        <v>100</v>
      </c>
      <c r="E97" s="49" t="s">
        <v>1</v>
      </c>
      <c r="F97" s="62">
        <v>1</v>
      </c>
      <c r="G97" s="51"/>
    </row>
  </sheetData>
  <mergeCells count="26">
    <mergeCell ref="B65:B68"/>
    <mergeCell ref="A65:A68"/>
    <mergeCell ref="A61:A62"/>
    <mergeCell ref="B61:B62"/>
    <mergeCell ref="B46:B50"/>
    <mergeCell ref="A46:A50"/>
    <mergeCell ref="A70:A71"/>
    <mergeCell ref="B70:B71"/>
    <mergeCell ref="B80:B82"/>
    <mergeCell ref="A80:A82"/>
    <mergeCell ref="B86:B89"/>
    <mergeCell ref="A86:A89"/>
    <mergeCell ref="A2:F2"/>
    <mergeCell ref="A5:F5"/>
    <mergeCell ref="A4:F4"/>
    <mergeCell ref="A3:F3"/>
    <mergeCell ref="B10:B12"/>
    <mergeCell ref="A10:A12"/>
    <mergeCell ref="B14:B15"/>
    <mergeCell ref="A14:A15"/>
    <mergeCell ref="B28:B29"/>
    <mergeCell ref="A28:A29"/>
    <mergeCell ref="A40:A41"/>
    <mergeCell ref="B40:B41"/>
    <mergeCell ref="B22:B25"/>
    <mergeCell ref="A22:A25"/>
  </mergeCells>
  <pageMargins left="0.70866141732283505" right="0.23622047244094499" top="0.55000000000000004" bottom="0.56999999999999995" header="0.31496062992126" footer="0.31496062992126"/>
  <pageSetup paperSize="9" scale="76" fitToHeight="5" orientation="portrait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view="pageBreakPreview" topLeftCell="A5" zoomScale="85" zoomScaleNormal="100" zoomScaleSheetLayoutView="85" workbookViewId="0">
      <selection activeCell="K26" sqref="K26"/>
    </sheetView>
  </sheetViews>
  <sheetFormatPr defaultRowHeight="15.75"/>
  <cols>
    <col min="1" max="1" width="7.5" style="1" customWidth="1"/>
    <col min="2" max="2" width="22" style="1" customWidth="1"/>
    <col min="3" max="3" width="33.1640625" style="1" customWidth="1"/>
    <col min="4" max="4" width="20.33203125" style="6" customWidth="1"/>
    <col min="5" max="5" width="9" style="6" customWidth="1"/>
    <col min="6" max="6" width="11" style="6" customWidth="1"/>
    <col min="7" max="7" width="17.5" style="6" customWidth="1"/>
    <col min="8" max="8" width="18" style="1" customWidth="1"/>
    <col min="9" max="16384" width="9.33203125" style="1"/>
  </cols>
  <sheetData>
    <row r="1" spans="1:8" s="11" customFormat="1" ht="22.5" hidden="1" customHeight="1">
      <c r="A1" s="10" t="s">
        <v>4</v>
      </c>
      <c r="B1" s="8"/>
      <c r="C1" s="8"/>
      <c r="D1" s="8"/>
      <c r="E1" s="8"/>
      <c r="F1" s="8"/>
      <c r="G1" s="8"/>
    </row>
    <row r="2" spans="1:8" s="22" customFormat="1" ht="22.5">
      <c r="A2" s="270" t="s">
        <v>21</v>
      </c>
      <c r="B2" s="270"/>
      <c r="C2" s="270"/>
      <c r="D2" s="270"/>
      <c r="E2" s="270"/>
      <c r="F2" s="270"/>
      <c r="G2" s="270"/>
      <c r="H2" s="270"/>
    </row>
    <row r="3" spans="1:8" s="23" customFormat="1" ht="26.25" customHeight="1">
      <c r="A3" s="280" t="s">
        <v>28</v>
      </c>
      <c r="B3" s="280"/>
      <c r="C3" s="280"/>
      <c r="D3" s="280"/>
      <c r="E3" s="280"/>
      <c r="F3" s="280"/>
      <c r="G3" s="280"/>
      <c r="H3" s="280"/>
    </row>
    <row r="4" spans="1:8" s="12" customFormat="1" ht="18.75" customHeight="1">
      <c r="A4" s="272" t="s">
        <v>29</v>
      </c>
      <c r="B4" s="272"/>
      <c r="C4" s="272"/>
      <c r="D4" s="272"/>
      <c r="E4" s="272"/>
      <c r="F4" s="272"/>
      <c r="G4" s="272"/>
      <c r="H4" s="272"/>
    </row>
    <row r="5" spans="1:8" s="12" customFormat="1" ht="18.75" customHeight="1">
      <c r="A5" s="272" t="s">
        <v>20</v>
      </c>
      <c r="B5" s="272"/>
      <c r="C5" s="272"/>
      <c r="D5" s="272"/>
      <c r="E5" s="272"/>
      <c r="F5" s="272"/>
      <c r="G5" s="272"/>
      <c r="H5" s="272"/>
    </row>
    <row r="6" spans="1:8" s="12" customFormat="1" ht="32.25" customHeight="1">
      <c r="A6" s="271" t="s">
        <v>5</v>
      </c>
      <c r="B6" s="271"/>
      <c r="C6" s="271"/>
      <c r="D6" s="271"/>
      <c r="E6" s="271"/>
      <c r="F6" s="271"/>
      <c r="G6" s="271"/>
      <c r="H6" s="271"/>
    </row>
    <row r="7" spans="1:8" s="12" customFormat="1" ht="7.5" customHeight="1">
      <c r="A7" s="9"/>
      <c r="B7" s="9"/>
      <c r="C7" s="9"/>
      <c r="D7" s="9"/>
      <c r="E7" s="9"/>
      <c r="F7" s="9"/>
      <c r="G7" s="9"/>
    </row>
    <row r="8" spans="1:8" s="13" customFormat="1" ht="33">
      <c r="A8" s="17" t="s">
        <v>8</v>
      </c>
      <c r="B8" s="17" t="s">
        <v>9</v>
      </c>
      <c r="C8" s="17" t="s">
        <v>10</v>
      </c>
      <c r="D8" s="18" t="s">
        <v>11</v>
      </c>
      <c r="E8" s="18" t="s">
        <v>16</v>
      </c>
      <c r="F8" s="19" t="s">
        <v>12</v>
      </c>
      <c r="G8" s="20" t="s">
        <v>0</v>
      </c>
      <c r="H8" s="20" t="s">
        <v>7</v>
      </c>
    </row>
    <row r="9" spans="1:8" s="13" customFormat="1" ht="20.25" customHeight="1">
      <c r="A9" s="21" t="s">
        <v>19</v>
      </c>
      <c r="B9" s="21"/>
      <c r="C9" s="21"/>
      <c r="D9" s="21"/>
      <c r="E9" s="21"/>
      <c r="F9" s="21"/>
      <c r="G9" s="21"/>
      <c r="H9" s="28">
        <f>SUM(H10:H10)</f>
        <v>13776000</v>
      </c>
    </row>
    <row r="10" spans="1:8" s="13" customFormat="1" ht="49.5">
      <c r="A10" s="14">
        <v>1</v>
      </c>
      <c r="B10" s="15" t="s">
        <v>30</v>
      </c>
      <c r="C10" s="27" t="s">
        <v>31</v>
      </c>
      <c r="D10" s="16" t="s">
        <v>32</v>
      </c>
      <c r="E10" s="14" t="s">
        <v>33</v>
      </c>
      <c r="F10" s="29">
        <v>1</v>
      </c>
      <c r="G10" s="30">
        <v>13776000</v>
      </c>
      <c r="H10" s="30">
        <f>G10*F10</f>
        <v>13776000</v>
      </c>
    </row>
    <row r="11" spans="1:8" s="13" customFormat="1" ht="21.75" customHeight="1">
      <c r="A11" s="21" t="s">
        <v>17</v>
      </c>
      <c r="B11" s="21"/>
      <c r="C11" s="21"/>
      <c r="D11" s="21"/>
      <c r="E11" s="21"/>
      <c r="F11" s="21"/>
      <c r="G11" s="28"/>
      <c r="H11" s="28">
        <f>SUM(H12:H13)</f>
        <v>27438000</v>
      </c>
    </row>
    <row r="12" spans="1:8" s="13" customFormat="1" ht="49.5">
      <c r="A12" s="14">
        <v>1</v>
      </c>
      <c r="B12" s="15" t="s">
        <v>34</v>
      </c>
      <c r="C12" s="27" t="s">
        <v>31</v>
      </c>
      <c r="D12" s="16" t="s">
        <v>32</v>
      </c>
      <c r="E12" s="14" t="s">
        <v>33</v>
      </c>
      <c r="F12" s="29">
        <v>1</v>
      </c>
      <c r="G12" s="30">
        <v>14334000</v>
      </c>
      <c r="H12" s="30">
        <f t="shared" ref="H12:H13" si="0">G12*F12</f>
        <v>14334000</v>
      </c>
    </row>
    <row r="13" spans="1:8" s="13" customFormat="1" ht="49.5">
      <c r="A13" s="14">
        <v>2</v>
      </c>
      <c r="B13" s="15" t="s">
        <v>35</v>
      </c>
      <c r="C13" s="27" t="s">
        <v>31</v>
      </c>
      <c r="D13" s="16" t="s">
        <v>36</v>
      </c>
      <c r="E13" s="14" t="s">
        <v>33</v>
      </c>
      <c r="F13" s="29">
        <v>1</v>
      </c>
      <c r="G13" s="30">
        <v>13104000</v>
      </c>
      <c r="H13" s="30">
        <f t="shared" si="0"/>
        <v>13104000</v>
      </c>
    </row>
    <row r="14" spans="1:8" s="5" customFormat="1" ht="21.75" customHeight="1">
      <c r="A14" s="2"/>
      <c r="B14" s="3" t="s">
        <v>24</v>
      </c>
      <c r="C14" s="7"/>
      <c r="D14" s="7"/>
      <c r="E14" s="4" t="s">
        <v>2</v>
      </c>
      <c r="F14" s="3"/>
      <c r="G14" s="3"/>
      <c r="H14" s="3">
        <f>(H11+H9)</f>
        <v>41214000</v>
      </c>
    </row>
    <row r="15" spans="1:8" s="5" customFormat="1" ht="21.75" customHeight="1">
      <c r="A15" s="2"/>
      <c r="B15" s="3" t="s">
        <v>37</v>
      </c>
      <c r="C15" s="7"/>
      <c r="D15" s="7"/>
      <c r="E15" s="4" t="s">
        <v>2</v>
      </c>
      <c r="F15" s="3"/>
      <c r="G15" s="3"/>
      <c r="H15" s="3">
        <f>H14*0.1</f>
        <v>4121400</v>
      </c>
    </row>
    <row r="16" spans="1:8" s="5" customFormat="1" ht="21.75" customHeight="1">
      <c r="A16" s="2"/>
      <c r="B16" s="3" t="s">
        <v>3</v>
      </c>
      <c r="C16" s="7"/>
      <c r="D16" s="7"/>
      <c r="E16" s="4" t="s">
        <v>2</v>
      </c>
      <c r="F16" s="3"/>
      <c r="G16" s="3"/>
      <c r="H16" s="3">
        <f>H15+H14</f>
        <v>45335400</v>
      </c>
    </row>
    <row r="17" spans="1:8" s="26" customFormat="1" ht="21" customHeight="1">
      <c r="A17" s="279" t="s">
        <v>38</v>
      </c>
      <c r="B17" s="279"/>
      <c r="C17" s="279"/>
      <c r="D17" s="279"/>
      <c r="E17" s="279"/>
      <c r="F17" s="279"/>
      <c r="G17" s="279"/>
      <c r="H17" s="279"/>
    </row>
    <row r="18" spans="1:8" s="24" customFormat="1" ht="27.75" customHeight="1">
      <c r="C18" s="24" t="s">
        <v>22</v>
      </c>
      <c r="D18" s="25"/>
      <c r="E18" s="25" t="s">
        <v>23</v>
      </c>
      <c r="F18" s="25"/>
      <c r="G18" s="25"/>
    </row>
    <row r="25" spans="1:8">
      <c r="D25" s="1"/>
      <c r="E25" s="1"/>
      <c r="F25" s="1"/>
      <c r="G25" s="1"/>
    </row>
    <row r="26" spans="1:8">
      <c r="D26" s="1"/>
      <c r="E26" s="1"/>
      <c r="F26" s="1"/>
      <c r="G26" s="1"/>
    </row>
    <row r="27" spans="1:8">
      <c r="D27" s="1"/>
      <c r="E27" s="1"/>
      <c r="F27" s="1"/>
      <c r="G27" s="1"/>
    </row>
  </sheetData>
  <mergeCells count="6">
    <mergeCell ref="A17:H17"/>
    <mergeCell ref="A2:H2"/>
    <mergeCell ref="A3:H3"/>
    <mergeCell ref="A4:H4"/>
    <mergeCell ref="A5:H5"/>
    <mergeCell ref="A6:H6"/>
  </mergeCells>
  <pageMargins left="0.70866141732283505" right="0.23622047244094499" top="0.55000000000000004" bottom="0.56999999999999995" header="0.31496062992126" footer="0.31496062992126"/>
  <pageSetup paperSize="9" scale="76" fitToHeight="5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"/>
  <sheetViews>
    <sheetView workbookViewId="0">
      <selection activeCell="D93" sqref="D93"/>
    </sheetView>
  </sheetViews>
  <sheetFormatPr defaultRowHeight="15.75"/>
  <cols>
    <col min="1" max="1" width="9.33203125" style="216"/>
    <col min="2" max="2" width="17.1640625" style="216" customWidth="1"/>
    <col min="3" max="3" width="31" style="216" customWidth="1"/>
    <col min="4" max="4" width="30.6640625" style="216" customWidth="1"/>
    <col min="5" max="5" width="33.33203125" style="216" customWidth="1"/>
    <col min="6" max="8" width="13.6640625" style="216" customWidth="1"/>
    <col min="9" max="9" width="9.33203125" style="217"/>
    <col min="10" max="10" width="16.6640625" style="217" customWidth="1"/>
    <col min="11" max="11" width="22.33203125" style="216" customWidth="1"/>
  </cols>
  <sheetData>
    <row r="1" spans="1:11" ht="22.5">
      <c r="A1" s="270" t="s">
        <v>25</v>
      </c>
      <c r="B1" s="270"/>
      <c r="C1" s="270"/>
      <c r="D1" s="270"/>
      <c r="E1" s="270"/>
      <c r="F1" s="270"/>
      <c r="G1" s="270"/>
      <c r="H1" s="270"/>
      <c r="I1" s="270"/>
      <c r="J1" s="270"/>
    </row>
    <row r="2" spans="1:11" ht="15.75" customHeight="1">
      <c r="A2" s="272" t="s">
        <v>477</v>
      </c>
      <c r="B2" s="272"/>
      <c r="C2" s="272"/>
      <c r="D2" s="272"/>
      <c r="E2" s="272"/>
      <c r="F2" s="272"/>
      <c r="G2" s="272"/>
      <c r="H2" s="272"/>
      <c r="I2" s="272"/>
      <c r="J2" s="272"/>
    </row>
    <row r="3" spans="1:11" ht="15.75" customHeight="1">
      <c r="A3" s="272" t="s">
        <v>26</v>
      </c>
      <c r="B3" s="272"/>
      <c r="C3" s="272"/>
      <c r="D3" s="272"/>
      <c r="E3" s="272"/>
      <c r="F3" s="272"/>
      <c r="G3" s="272"/>
      <c r="H3" s="272"/>
      <c r="I3" s="272"/>
      <c r="J3" s="272"/>
    </row>
    <row r="4" spans="1:11" ht="15.75" customHeight="1">
      <c r="A4" s="271" t="s">
        <v>27</v>
      </c>
      <c r="B4" s="271"/>
      <c r="C4" s="271"/>
      <c r="D4" s="271"/>
      <c r="E4" s="271"/>
      <c r="F4" s="271"/>
      <c r="G4" s="271"/>
      <c r="H4" s="271"/>
      <c r="I4" s="271"/>
      <c r="J4" s="271"/>
    </row>
    <row r="5" spans="1:11" ht="9.75" customHeight="1"/>
    <row r="6" spans="1:11" ht="15.75" customHeight="1">
      <c r="A6" s="218" t="s">
        <v>106</v>
      </c>
      <c r="B6" s="219" t="s">
        <v>381</v>
      </c>
      <c r="C6" s="219" t="s">
        <v>382</v>
      </c>
      <c r="D6" s="219" t="s">
        <v>383</v>
      </c>
      <c r="E6" s="219" t="s">
        <v>384</v>
      </c>
      <c r="F6" s="219" t="s">
        <v>299</v>
      </c>
      <c r="G6" s="219" t="s">
        <v>385</v>
      </c>
      <c r="H6" s="219" t="s">
        <v>208</v>
      </c>
      <c r="I6" s="219" t="s">
        <v>110</v>
      </c>
      <c r="J6" s="219" t="s">
        <v>386</v>
      </c>
      <c r="K6" s="247" t="s">
        <v>478</v>
      </c>
    </row>
    <row r="7" spans="1:11" ht="15.75" customHeight="1">
      <c r="A7" s="221">
        <v>1</v>
      </c>
      <c r="B7" s="222" t="s">
        <v>387</v>
      </c>
      <c r="C7" s="222" t="s">
        <v>388</v>
      </c>
      <c r="D7" s="222" t="s">
        <v>465</v>
      </c>
      <c r="E7" s="222" t="s">
        <v>389</v>
      </c>
      <c r="F7" s="222">
        <v>0.7</v>
      </c>
      <c r="G7" s="222">
        <v>0.35</v>
      </c>
      <c r="H7" s="222">
        <v>0.8</v>
      </c>
      <c r="I7" s="223" t="s">
        <v>33</v>
      </c>
      <c r="J7" s="223" t="s">
        <v>390</v>
      </c>
      <c r="K7" s="248" t="s">
        <v>465</v>
      </c>
    </row>
    <row r="8" spans="1:11">
      <c r="A8" s="224">
        <f>+A7+1</f>
        <v>2</v>
      </c>
      <c r="B8" s="225" t="s">
        <v>387</v>
      </c>
      <c r="C8" s="225" t="s">
        <v>388</v>
      </c>
      <c r="D8" s="225" t="s">
        <v>444</v>
      </c>
      <c r="E8" s="225" t="s">
        <v>389</v>
      </c>
      <c r="F8" s="225">
        <v>0.7</v>
      </c>
      <c r="G8" s="225">
        <v>0.6</v>
      </c>
      <c r="H8" s="225">
        <v>0.59</v>
      </c>
      <c r="I8" s="226" t="s">
        <v>33</v>
      </c>
      <c r="J8" s="226" t="s">
        <v>390</v>
      </c>
      <c r="K8" s="249" t="s">
        <v>444</v>
      </c>
    </row>
    <row r="9" spans="1:11">
      <c r="A9" s="224">
        <f t="shared" ref="A9:A72" si="0">+A8+1</f>
        <v>3</v>
      </c>
      <c r="B9" s="225" t="s">
        <v>387</v>
      </c>
      <c r="C9" s="225" t="s">
        <v>388</v>
      </c>
      <c r="D9" s="225" t="s">
        <v>436</v>
      </c>
      <c r="E9" s="225"/>
      <c r="F9" s="225"/>
      <c r="G9" s="225"/>
      <c r="H9" s="225"/>
      <c r="I9" s="226" t="s">
        <v>33</v>
      </c>
      <c r="J9" s="226" t="s">
        <v>390</v>
      </c>
      <c r="K9" s="249" t="s">
        <v>474</v>
      </c>
    </row>
    <row r="10" spans="1:11">
      <c r="A10" s="224">
        <f>+A9+1</f>
        <v>4</v>
      </c>
      <c r="B10" s="225" t="s">
        <v>387</v>
      </c>
      <c r="C10" s="225" t="s">
        <v>388</v>
      </c>
      <c r="D10" s="225" t="s">
        <v>466</v>
      </c>
      <c r="E10" s="225" t="s">
        <v>389</v>
      </c>
      <c r="F10" s="225">
        <v>0.7</v>
      </c>
      <c r="G10" s="225">
        <v>0.6</v>
      </c>
      <c r="H10" s="225">
        <v>1.7</v>
      </c>
      <c r="I10" s="226" t="s">
        <v>1</v>
      </c>
      <c r="J10" s="226" t="s">
        <v>390</v>
      </c>
      <c r="K10" s="249" t="s">
        <v>466</v>
      </c>
    </row>
    <row r="11" spans="1:11" ht="47.25">
      <c r="A11" s="224">
        <f t="shared" si="0"/>
        <v>5</v>
      </c>
      <c r="B11" s="225" t="s">
        <v>387</v>
      </c>
      <c r="C11" s="225" t="s">
        <v>388</v>
      </c>
      <c r="D11" s="225" t="s">
        <v>392</v>
      </c>
      <c r="E11" s="225" t="s">
        <v>463</v>
      </c>
      <c r="F11" s="225">
        <v>2.62</v>
      </c>
      <c r="G11" s="225">
        <v>0.6</v>
      </c>
      <c r="H11" s="225">
        <v>0.85</v>
      </c>
      <c r="I11" s="226" t="s">
        <v>1</v>
      </c>
      <c r="J11" s="226" t="s">
        <v>390</v>
      </c>
      <c r="K11" s="249" t="s">
        <v>392</v>
      </c>
    </row>
    <row r="12" spans="1:11" ht="31.5">
      <c r="A12" s="224">
        <f t="shared" si="0"/>
        <v>6</v>
      </c>
      <c r="B12" s="225" t="s">
        <v>387</v>
      </c>
      <c r="C12" s="225" t="s">
        <v>388</v>
      </c>
      <c r="D12" s="225" t="s">
        <v>393</v>
      </c>
      <c r="E12" s="225" t="s">
        <v>464</v>
      </c>
      <c r="F12" s="225">
        <v>1.2</v>
      </c>
      <c r="G12" s="225">
        <v>0.6</v>
      </c>
      <c r="H12" s="225">
        <v>0.4</v>
      </c>
      <c r="I12" s="226" t="s">
        <v>1</v>
      </c>
      <c r="J12" s="226" t="s">
        <v>390</v>
      </c>
      <c r="K12" s="249" t="s">
        <v>467</v>
      </c>
    </row>
    <row r="13" spans="1:11" ht="31.5">
      <c r="A13" s="224">
        <f t="shared" si="0"/>
        <v>7</v>
      </c>
      <c r="B13" s="225" t="s">
        <v>387</v>
      </c>
      <c r="C13" s="225" t="s">
        <v>388</v>
      </c>
      <c r="D13" s="225" t="s">
        <v>394</v>
      </c>
      <c r="E13" s="225" t="s">
        <v>395</v>
      </c>
      <c r="F13" s="225">
        <v>1.05</v>
      </c>
      <c r="G13" s="225">
        <v>0.03</v>
      </c>
      <c r="H13" s="225">
        <v>0.75</v>
      </c>
      <c r="I13" s="226" t="s">
        <v>33</v>
      </c>
      <c r="J13" s="226" t="s">
        <v>390</v>
      </c>
      <c r="K13" s="249" t="s">
        <v>394</v>
      </c>
    </row>
    <row r="14" spans="1:11" ht="31.5">
      <c r="A14" s="224">
        <f t="shared" si="0"/>
        <v>8</v>
      </c>
      <c r="B14" s="225" t="s">
        <v>387</v>
      </c>
      <c r="C14" s="225" t="s">
        <v>388</v>
      </c>
      <c r="D14" s="225" t="s">
        <v>448</v>
      </c>
      <c r="E14" s="225" t="s">
        <v>397</v>
      </c>
      <c r="F14" s="225">
        <v>0.4</v>
      </c>
      <c r="G14" s="225">
        <v>0.4</v>
      </c>
      <c r="H14" s="225">
        <v>0.8</v>
      </c>
      <c r="I14" s="226" t="s">
        <v>33</v>
      </c>
      <c r="J14" s="226" t="s">
        <v>398</v>
      </c>
      <c r="K14" s="249" t="s">
        <v>448</v>
      </c>
    </row>
    <row r="15" spans="1:11">
      <c r="A15" s="224">
        <f t="shared" si="0"/>
        <v>9</v>
      </c>
      <c r="B15" s="225" t="s">
        <v>387</v>
      </c>
      <c r="C15" s="225" t="s">
        <v>388</v>
      </c>
      <c r="D15" s="225" t="s">
        <v>399</v>
      </c>
      <c r="E15" s="225" t="s">
        <v>400</v>
      </c>
      <c r="F15" s="225" t="s">
        <v>396</v>
      </c>
      <c r="G15" s="225" t="s">
        <v>396</v>
      </c>
      <c r="H15" s="225" t="s">
        <v>396</v>
      </c>
      <c r="I15" s="226" t="s">
        <v>33</v>
      </c>
      <c r="J15" s="226" t="s">
        <v>401</v>
      </c>
      <c r="K15" s="249" t="s">
        <v>468</v>
      </c>
    </row>
    <row r="16" spans="1:11" ht="31.5">
      <c r="A16" s="224">
        <f t="shared" si="0"/>
        <v>10</v>
      </c>
      <c r="B16" s="225" t="s">
        <v>387</v>
      </c>
      <c r="C16" s="225" t="s">
        <v>388</v>
      </c>
      <c r="D16" s="225" t="s">
        <v>402</v>
      </c>
      <c r="E16" s="225" t="s">
        <v>403</v>
      </c>
      <c r="F16" s="225">
        <v>0.6</v>
      </c>
      <c r="G16" s="225">
        <v>0.9</v>
      </c>
      <c r="H16" s="225" t="s">
        <v>396</v>
      </c>
      <c r="I16" s="226" t="s">
        <v>33</v>
      </c>
      <c r="J16" s="226" t="s">
        <v>390</v>
      </c>
      <c r="K16" s="249" t="s">
        <v>469</v>
      </c>
    </row>
    <row r="17" spans="1:11" ht="31.5">
      <c r="A17" s="224">
        <f t="shared" si="0"/>
        <v>11</v>
      </c>
      <c r="B17" s="225" t="s">
        <v>387</v>
      </c>
      <c r="C17" s="225" t="s">
        <v>388</v>
      </c>
      <c r="D17" s="225" t="s">
        <v>404</v>
      </c>
      <c r="E17" s="225" t="s">
        <v>405</v>
      </c>
      <c r="F17" s="225" t="s">
        <v>396</v>
      </c>
      <c r="G17" s="225" t="s">
        <v>396</v>
      </c>
      <c r="H17" s="225" t="s">
        <v>396</v>
      </c>
      <c r="I17" s="226" t="s">
        <v>314</v>
      </c>
      <c r="J17" s="226" t="s">
        <v>390</v>
      </c>
      <c r="K17" s="249" t="s">
        <v>470</v>
      </c>
    </row>
    <row r="18" spans="1:11" ht="31.5">
      <c r="A18" s="224">
        <f t="shared" si="0"/>
        <v>12</v>
      </c>
      <c r="B18" s="225" t="s">
        <v>387</v>
      </c>
      <c r="C18" s="225" t="s">
        <v>406</v>
      </c>
      <c r="D18" s="225" t="s">
        <v>448</v>
      </c>
      <c r="E18" s="225" t="s">
        <v>449</v>
      </c>
      <c r="F18" s="225">
        <v>0.4</v>
      </c>
      <c r="G18" s="225">
        <v>0.4</v>
      </c>
      <c r="H18" s="225">
        <v>0.8</v>
      </c>
      <c r="I18" s="226" t="s">
        <v>33</v>
      </c>
      <c r="J18" s="226" t="s">
        <v>390</v>
      </c>
      <c r="K18" s="249" t="s">
        <v>448</v>
      </c>
    </row>
    <row r="19" spans="1:11" ht="31.5">
      <c r="A19" s="224">
        <f t="shared" si="0"/>
        <v>13</v>
      </c>
      <c r="B19" s="225" t="s">
        <v>387</v>
      </c>
      <c r="C19" s="225" t="s">
        <v>406</v>
      </c>
      <c r="D19" s="225" t="s">
        <v>407</v>
      </c>
      <c r="E19" s="225" t="s">
        <v>403</v>
      </c>
      <c r="F19" s="225">
        <v>0.6</v>
      </c>
      <c r="G19" s="225">
        <v>0.6</v>
      </c>
      <c r="H19" s="225" t="s">
        <v>396</v>
      </c>
      <c r="I19" s="226" t="s">
        <v>33</v>
      </c>
      <c r="J19" s="226" t="s">
        <v>390</v>
      </c>
      <c r="K19" s="249" t="s">
        <v>469</v>
      </c>
    </row>
    <row r="20" spans="1:11">
      <c r="A20" s="224">
        <f t="shared" si="0"/>
        <v>14</v>
      </c>
      <c r="B20" s="225" t="s">
        <v>387</v>
      </c>
      <c r="C20" s="225" t="s">
        <v>408</v>
      </c>
      <c r="D20" s="225" t="s">
        <v>409</v>
      </c>
      <c r="E20" s="225" t="s">
        <v>410</v>
      </c>
      <c r="F20" s="225">
        <v>0.3</v>
      </c>
      <c r="G20" s="225">
        <v>0.02</v>
      </c>
      <c r="H20" s="225">
        <v>0.35</v>
      </c>
      <c r="I20" s="226" t="s">
        <v>33</v>
      </c>
      <c r="J20" s="226" t="s">
        <v>390</v>
      </c>
      <c r="K20" s="249" t="s">
        <v>471</v>
      </c>
    </row>
    <row r="21" spans="1:11" ht="31.5">
      <c r="A21" s="224">
        <f t="shared" si="0"/>
        <v>15</v>
      </c>
      <c r="B21" s="225" t="s">
        <v>387</v>
      </c>
      <c r="C21" s="225" t="s">
        <v>408</v>
      </c>
      <c r="D21" s="225" t="s">
        <v>407</v>
      </c>
      <c r="E21" s="225" t="s">
        <v>403</v>
      </c>
      <c r="F21" s="225">
        <v>0.6</v>
      </c>
      <c r="G21" s="225">
        <v>0.9</v>
      </c>
      <c r="H21" s="225" t="s">
        <v>396</v>
      </c>
      <c r="I21" s="226" t="s">
        <v>33</v>
      </c>
      <c r="J21" s="226" t="s">
        <v>390</v>
      </c>
      <c r="K21" s="249" t="s">
        <v>469</v>
      </c>
    </row>
    <row r="22" spans="1:11" ht="31.5">
      <c r="A22" s="224">
        <f t="shared" si="0"/>
        <v>16</v>
      </c>
      <c r="B22" s="225" t="s">
        <v>387</v>
      </c>
      <c r="C22" s="225" t="s">
        <v>408</v>
      </c>
      <c r="D22" s="225" t="s">
        <v>411</v>
      </c>
      <c r="E22" s="225" t="s">
        <v>405</v>
      </c>
      <c r="F22" s="225" t="s">
        <v>396</v>
      </c>
      <c r="G22" s="225" t="s">
        <v>396</v>
      </c>
      <c r="H22" s="225" t="s">
        <v>396</v>
      </c>
      <c r="I22" s="226" t="s">
        <v>314</v>
      </c>
      <c r="J22" s="226" t="s">
        <v>390</v>
      </c>
      <c r="K22" s="249" t="s">
        <v>470</v>
      </c>
    </row>
    <row r="23" spans="1:11" ht="63">
      <c r="A23" s="227">
        <f t="shared" si="0"/>
        <v>17</v>
      </c>
      <c r="B23" s="228" t="s">
        <v>412</v>
      </c>
      <c r="C23" s="228" t="s">
        <v>388</v>
      </c>
      <c r="D23" s="228" t="s">
        <v>392</v>
      </c>
      <c r="E23" s="228" t="s">
        <v>462</v>
      </c>
      <c r="F23" s="229">
        <v>2.09</v>
      </c>
      <c r="G23" s="228">
        <v>0.6</v>
      </c>
      <c r="H23" s="228">
        <v>0.75</v>
      </c>
      <c r="I23" s="230" t="s">
        <v>1</v>
      </c>
      <c r="J23" s="230" t="s">
        <v>390</v>
      </c>
      <c r="K23" s="250" t="s">
        <v>392</v>
      </c>
    </row>
    <row r="24" spans="1:11">
      <c r="A24" s="227">
        <f t="shared" si="0"/>
        <v>18</v>
      </c>
      <c r="B24" s="228" t="s">
        <v>412</v>
      </c>
      <c r="C24" s="228" t="s">
        <v>388</v>
      </c>
      <c r="D24" s="228" t="s">
        <v>465</v>
      </c>
      <c r="E24" s="228" t="s">
        <v>389</v>
      </c>
      <c r="F24" s="228">
        <v>0.7</v>
      </c>
      <c r="G24" s="228">
        <v>0.33</v>
      </c>
      <c r="H24" s="228">
        <v>0.73</v>
      </c>
      <c r="I24" s="230" t="s">
        <v>1</v>
      </c>
      <c r="J24" s="230" t="s">
        <v>390</v>
      </c>
      <c r="K24" s="250" t="s">
        <v>465</v>
      </c>
    </row>
    <row r="25" spans="1:11">
      <c r="A25" s="227">
        <f t="shared" si="0"/>
        <v>19</v>
      </c>
      <c r="B25" s="228" t="s">
        <v>412</v>
      </c>
      <c r="C25" s="228" t="s">
        <v>388</v>
      </c>
      <c r="D25" s="228" t="s">
        <v>466</v>
      </c>
      <c r="E25" s="228" t="s">
        <v>389</v>
      </c>
      <c r="F25" s="228">
        <v>0.65</v>
      </c>
      <c r="G25" s="228">
        <v>0.6</v>
      </c>
      <c r="H25" s="228">
        <v>1.7</v>
      </c>
      <c r="I25" s="230" t="s">
        <v>1</v>
      </c>
      <c r="J25" s="230" t="s">
        <v>390</v>
      </c>
      <c r="K25" s="250" t="s">
        <v>466</v>
      </c>
    </row>
    <row r="26" spans="1:11">
      <c r="A26" s="227">
        <f t="shared" si="0"/>
        <v>20</v>
      </c>
      <c r="B26" s="228" t="s">
        <v>412</v>
      </c>
      <c r="C26" s="228" t="s">
        <v>388</v>
      </c>
      <c r="D26" s="228" t="s">
        <v>436</v>
      </c>
      <c r="E26" s="228"/>
      <c r="F26" s="228"/>
      <c r="G26" s="228"/>
      <c r="H26" s="228"/>
      <c r="I26" s="230" t="s">
        <v>1</v>
      </c>
      <c r="J26" s="230" t="s">
        <v>390</v>
      </c>
      <c r="K26" s="250" t="s">
        <v>474</v>
      </c>
    </row>
    <row r="27" spans="1:11">
      <c r="A27" s="227">
        <f t="shared" si="0"/>
        <v>21</v>
      </c>
      <c r="B27" s="228" t="s">
        <v>412</v>
      </c>
      <c r="C27" s="228" t="s">
        <v>388</v>
      </c>
      <c r="D27" s="228" t="s">
        <v>413</v>
      </c>
      <c r="E27" s="228" t="s">
        <v>414</v>
      </c>
      <c r="F27" s="228" t="s">
        <v>396</v>
      </c>
      <c r="G27" s="228" t="s">
        <v>396</v>
      </c>
      <c r="H27" s="228" t="s">
        <v>396</v>
      </c>
      <c r="I27" s="230" t="s">
        <v>314</v>
      </c>
      <c r="J27" s="230" t="s">
        <v>390</v>
      </c>
      <c r="K27" s="250" t="s">
        <v>468</v>
      </c>
    </row>
    <row r="28" spans="1:11">
      <c r="A28" s="227">
        <f t="shared" si="0"/>
        <v>22</v>
      </c>
      <c r="B28" s="228" t="s">
        <v>412</v>
      </c>
      <c r="C28" s="228" t="s">
        <v>388</v>
      </c>
      <c r="D28" s="228" t="s">
        <v>399</v>
      </c>
      <c r="E28" s="228" t="s">
        <v>414</v>
      </c>
      <c r="F28" s="228" t="s">
        <v>396</v>
      </c>
      <c r="G28" s="228" t="s">
        <v>396</v>
      </c>
      <c r="H28" s="228" t="s">
        <v>396</v>
      </c>
      <c r="I28" s="230" t="s">
        <v>314</v>
      </c>
      <c r="J28" s="230" t="s">
        <v>401</v>
      </c>
      <c r="K28" s="250" t="s">
        <v>468</v>
      </c>
    </row>
    <row r="29" spans="1:11" ht="31.5">
      <c r="A29" s="227">
        <f t="shared" si="0"/>
        <v>23</v>
      </c>
      <c r="B29" s="228" t="s">
        <v>412</v>
      </c>
      <c r="C29" s="228" t="s">
        <v>388</v>
      </c>
      <c r="D29" s="228" t="s">
        <v>402</v>
      </c>
      <c r="E29" s="228" t="s">
        <v>403</v>
      </c>
      <c r="F29" s="228">
        <v>0.6</v>
      </c>
      <c r="G29" s="228">
        <v>0.9</v>
      </c>
      <c r="H29" s="228" t="s">
        <v>396</v>
      </c>
      <c r="I29" s="230" t="s">
        <v>33</v>
      </c>
      <c r="J29" s="230" t="s">
        <v>390</v>
      </c>
      <c r="K29" s="250" t="s">
        <v>469</v>
      </c>
    </row>
    <row r="30" spans="1:11" ht="31.5">
      <c r="A30" s="227">
        <f t="shared" si="0"/>
        <v>24</v>
      </c>
      <c r="B30" s="228" t="s">
        <v>412</v>
      </c>
      <c r="C30" s="228" t="s">
        <v>388</v>
      </c>
      <c r="D30" s="228" t="s">
        <v>415</v>
      </c>
      <c r="E30" s="228" t="s">
        <v>416</v>
      </c>
      <c r="F30" s="228">
        <v>0.6</v>
      </c>
      <c r="G30" s="228" t="s">
        <v>396</v>
      </c>
      <c r="H30" s="228">
        <v>0.45</v>
      </c>
      <c r="I30" s="230" t="s">
        <v>33</v>
      </c>
      <c r="J30" s="230" t="s">
        <v>390</v>
      </c>
      <c r="K30" s="250" t="s">
        <v>467</v>
      </c>
    </row>
    <row r="31" spans="1:11" ht="47.25">
      <c r="A31" s="227">
        <f t="shared" si="0"/>
        <v>25</v>
      </c>
      <c r="B31" s="228" t="s">
        <v>412</v>
      </c>
      <c r="C31" s="228" t="s">
        <v>388</v>
      </c>
      <c r="D31" s="228" t="s">
        <v>394</v>
      </c>
      <c r="E31" s="228" t="s">
        <v>418</v>
      </c>
      <c r="F31" s="228">
        <v>0.7</v>
      </c>
      <c r="G31" s="228">
        <v>1.2</v>
      </c>
      <c r="H31" s="228">
        <v>0.75</v>
      </c>
      <c r="I31" s="230" t="s">
        <v>33</v>
      </c>
      <c r="J31" s="230" t="s">
        <v>390</v>
      </c>
      <c r="K31" s="250" t="s">
        <v>394</v>
      </c>
    </row>
    <row r="32" spans="1:11" ht="47.25">
      <c r="A32" s="227">
        <f t="shared" si="0"/>
        <v>26</v>
      </c>
      <c r="B32" s="228" t="s">
        <v>412</v>
      </c>
      <c r="C32" s="228" t="s">
        <v>388</v>
      </c>
      <c r="D32" s="228" t="s">
        <v>448</v>
      </c>
      <c r="E32" s="228" t="s">
        <v>419</v>
      </c>
      <c r="F32" s="228">
        <v>0.5</v>
      </c>
      <c r="G32" s="228">
        <v>0.5</v>
      </c>
      <c r="H32" s="228">
        <v>0.7</v>
      </c>
      <c r="I32" s="230" t="s">
        <v>33</v>
      </c>
      <c r="J32" s="230" t="s">
        <v>398</v>
      </c>
      <c r="K32" s="250" t="s">
        <v>448</v>
      </c>
    </row>
    <row r="33" spans="1:12" ht="31.5">
      <c r="A33" s="227">
        <f t="shared" si="0"/>
        <v>27</v>
      </c>
      <c r="B33" s="228" t="s">
        <v>412</v>
      </c>
      <c r="C33" s="228" t="s">
        <v>388</v>
      </c>
      <c r="D33" s="228" t="s">
        <v>404</v>
      </c>
      <c r="E33" s="228" t="s">
        <v>420</v>
      </c>
      <c r="F33" s="228" t="s">
        <v>396</v>
      </c>
      <c r="G33" s="228" t="s">
        <v>396</v>
      </c>
      <c r="H33" s="228" t="s">
        <v>396</v>
      </c>
      <c r="I33" s="230" t="s">
        <v>314</v>
      </c>
      <c r="J33" s="230" t="s">
        <v>390</v>
      </c>
      <c r="K33" s="250" t="s">
        <v>470</v>
      </c>
    </row>
    <row r="34" spans="1:12" ht="31.5">
      <c r="A34" s="227">
        <f t="shared" si="0"/>
        <v>28</v>
      </c>
      <c r="B34" s="228" t="s">
        <v>412</v>
      </c>
      <c r="C34" s="228" t="s">
        <v>408</v>
      </c>
      <c r="D34" s="228" t="s">
        <v>421</v>
      </c>
      <c r="E34" s="228" t="s">
        <v>422</v>
      </c>
      <c r="F34" s="228">
        <v>0.4</v>
      </c>
      <c r="G34" s="228">
        <v>0.4</v>
      </c>
      <c r="H34" s="228">
        <v>0.45</v>
      </c>
      <c r="I34" s="230" t="s">
        <v>1</v>
      </c>
      <c r="J34" s="230" t="s">
        <v>390</v>
      </c>
      <c r="K34" s="250" t="s">
        <v>448</v>
      </c>
    </row>
    <row r="35" spans="1:12">
      <c r="A35" s="227">
        <f t="shared" si="0"/>
        <v>29</v>
      </c>
      <c r="B35" s="228" t="s">
        <v>412</v>
      </c>
      <c r="C35" s="228" t="s">
        <v>408</v>
      </c>
      <c r="D35" s="228" t="s">
        <v>423</v>
      </c>
      <c r="E35" s="228" t="s">
        <v>424</v>
      </c>
      <c r="F35" s="229">
        <v>1.04</v>
      </c>
      <c r="G35" s="228">
        <v>0.02</v>
      </c>
      <c r="H35" s="228">
        <v>1.95</v>
      </c>
      <c r="I35" s="230" t="s">
        <v>33</v>
      </c>
      <c r="J35" s="230" t="s">
        <v>390</v>
      </c>
      <c r="K35" s="250" t="s">
        <v>472</v>
      </c>
      <c r="L35" t="s">
        <v>485</v>
      </c>
    </row>
    <row r="36" spans="1:12">
      <c r="A36" s="227">
        <f t="shared" si="0"/>
        <v>30</v>
      </c>
      <c r="B36" s="228" t="s">
        <v>412</v>
      </c>
      <c r="C36" s="228" t="s">
        <v>408</v>
      </c>
      <c r="D36" s="228" t="s">
        <v>425</v>
      </c>
      <c r="E36" s="228" t="s">
        <v>424</v>
      </c>
      <c r="F36" s="229">
        <v>1.01</v>
      </c>
      <c r="G36" s="228">
        <v>0.02</v>
      </c>
      <c r="H36" s="228">
        <v>0.53</v>
      </c>
      <c r="I36" s="230" t="s">
        <v>33</v>
      </c>
      <c r="J36" s="230" t="s">
        <v>390</v>
      </c>
      <c r="K36" s="250" t="s">
        <v>472</v>
      </c>
      <c r="L36" t="s">
        <v>485</v>
      </c>
    </row>
    <row r="37" spans="1:12" ht="31.5">
      <c r="A37" s="227">
        <f t="shared" si="0"/>
        <v>31</v>
      </c>
      <c r="B37" s="228" t="s">
        <v>412</v>
      </c>
      <c r="C37" s="228" t="s">
        <v>408</v>
      </c>
      <c r="D37" s="228" t="s">
        <v>426</v>
      </c>
      <c r="E37" s="228" t="s">
        <v>403</v>
      </c>
      <c r="F37" s="228">
        <v>0.6</v>
      </c>
      <c r="G37" s="228">
        <v>0.9</v>
      </c>
      <c r="H37" s="228" t="s">
        <v>396</v>
      </c>
      <c r="I37" s="230" t="s">
        <v>417</v>
      </c>
      <c r="J37" s="230" t="s">
        <v>390</v>
      </c>
      <c r="K37" s="250" t="s">
        <v>469</v>
      </c>
    </row>
    <row r="38" spans="1:12">
      <c r="A38" s="227">
        <f t="shared" si="0"/>
        <v>32</v>
      </c>
      <c r="B38" s="228" t="s">
        <v>412</v>
      </c>
      <c r="C38" s="228" t="s">
        <v>408</v>
      </c>
      <c r="D38" s="228" t="s">
        <v>427</v>
      </c>
      <c r="E38" s="228" t="s">
        <v>410</v>
      </c>
      <c r="F38" s="228">
        <v>0.3</v>
      </c>
      <c r="G38" s="228">
        <v>0.02</v>
      </c>
      <c r="H38" s="228">
        <v>0.4</v>
      </c>
      <c r="I38" s="230" t="s">
        <v>428</v>
      </c>
      <c r="J38" s="230" t="s">
        <v>390</v>
      </c>
      <c r="K38" s="250" t="s">
        <v>473</v>
      </c>
    </row>
    <row r="39" spans="1:12">
      <c r="A39" s="227">
        <f t="shared" si="0"/>
        <v>33</v>
      </c>
      <c r="B39" s="228" t="s">
        <v>412</v>
      </c>
      <c r="C39" s="228" t="s">
        <v>408</v>
      </c>
      <c r="D39" s="228" t="s">
        <v>411</v>
      </c>
      <c r="E39" s="228" t="s">
        <v>429</v>
      </c>
      <c r="F39" s="228" t="s">
        <v>396</v>
      </c>
      <c r="G39" s="228" t="s">
        <v>396</v>
      </c>
      <c r="H39" s="228" t="s">
        <v>396</v>
      </c>
      <c r="I39" s="230" t="s">
        <v>314</v>
      </c>
      <c r="J39" s="230" t="s">
        <v>390</v>
      </c>
      <c r="K39" s="250" t="s">
        <v>470</v>
      </c>
    </row>
    <row r="40" spans="1:12">
      <c r="A40" s="227">
        <f t="shared" si="0"/>
        <v>34</v>
      </c>
      <c r="B40" s="228" t="s">
        <v>412</v>
      </c>
      <c r="C40" s="228" t="s">
        <v>406</v>
      </c>
      <c r="D40" s="228" t="s">
        <v>409</v>
      </c>
      <c r="E40" s="228" t="s">
        <v>410</v>
      </c>
      <c r="F40" s="228">
        <v>0.3</v>
      </c>
      <c r="G40" s="228">
        <v>0.02</v>
      </c>
      <c r="H40" s="228">
        <v>0.35</v>
      </c>
      <c r="I40" s="230" t="s">
        <v>33</v>
      </c>
      <c r="J40" s="230" t="s">
        <v>390</v>
      </c>
      <c r="K40" s="250" t="s">
        <v>471</v>
      </c>
    </row>
    <row r="41" spans="1:12" ht="31.5">
      <c r="A41" s="227">
        <f t="shared" si="0"/>
        <v>35</v>
      </c>
      <c r="B41" s="228" t="s">
        <v>412</v>
      </c>
      <c r="C41" s="228" t="s">
        <v>406</v>
      </c>
      <c r="D41" s="228" t="s">
        <v>426</v>
      </c>
      <c r="E41" s="228" t="s">
        <v>403</v>
      </c>
      <c r="F41" s="228">
        <v>0.6</v>
      </c>
      <c r="G41" s="228">
        <v>0.6</v>
      </c>
      <c r="H41" s="228" t="s">
        <v>396</v>
      </c>
      <c r="I41" s="230" t="s">
        <v>417</v>
      </c>
      <c r="J41" s="230" t="s">
        <v>390</v>
      </c>
      <c r="K41" s="250" t="s">
        <v>469</v>
      </c>
    </row>
    <row r="42" spans="1:12">
      <c r="A42" s="227">
        <f t="shared" si="0"/>
        <v>36</v>
      </c>
      <c r="B42" s="228" t="s">
        <v>412</v>
      </c>
      <c r="C42" s="228" t="s">
        <v>406</v>
      </c>
      <c r="D42" s="228" t="s">
        <v>411</v>
      </c>
      <c r="E42" s="228" t="s">
        <v>429</v>
      </c>
      <c r="F42" s="228" t="s">
        <v>396</v>
      </c>
      <c r="G42" s="228" t="s">
        <v>396</v>
      </c>
      <c r="H42" s="228" t="s">
        <v>396</v>
      </c>
      <c r="I42" s="230" t="s">
        <v>314</v>
      </c>
      <c r="J42" s="230" t="s">
        <v>390</v>
      </c>
      <c r="K42" s="250" t="s">
        <v>470</v>
      </c>
    </row>
    <row r="43" spans="1:12" ht="63">
      <c r="A43" s="231">
        <f t="shared" si="0"/>
        <v>37</v>
      </c>
      <c r="B43" s="232" t="s">
        <v>430</v>
      </c>
      <c r="C43" s="232" t="s">
        <v>388</v>
      </c>
      <c r="D43" s="232" t="s">
        <v>392</v>
      </c>
      <c r="E43" s="232" t="s">
        <v>431</v>
      </c>
      <c r="F43" s="232">
        <v>3.15</v>
      </c>
      <c r="G43" s="232">
        <v>0.6</v>
      </c>
      <c r="H43" s="232">
        <v>0.5</v>
      </c>
      <c r="I43" s="233" t="s">
        <v>33</v>
      </c>
      <c r="J43" s="233" t="s">
        <v>390</v>
      </c>
      <c r="K43" s="251" t="s">
        <v>392</v>
      </c>
    </row>
    <row r="44" spans="1:12" ht="31.5">
      <c r="A44" s="231">
        <f t="shared" si="0"/>
        <v>38</v>
      </c>
      <c r="B44" s="232" t="s">
        <v>430</v>
      </c>
      <c r="C44" s="232" t="s">
        <v>388</v>
      </c>
      <c r="D44" s="232" t="s">
        <v>393</v>
      </c>
      <c r="E44" s="232" t="s">
        <v>432</v>
      </c>
      <c r="F44" s="232">
        <v>1.5</v>
      </c>
      <c r="G44" s="232">
        <v>0.5</v>
      </c>
      <c r="H44" s="232">
        <v>0.4</v>
      </c>
      <c r="I44" s="233" t="s">
        <v>33</v>
      </c>
      <c r="J44" s="233" t="s">
        <v>390</v>
      </c>
      <c r="K44" s="251" t="s">
        <v>467</v>
      </c>
    </row>
    <row r="45" spans="1:12">
      <c r="A45" s="231">
        <f t="shared" si="0"/>
        <v>39</v>
      </c>
      <c r="B45" s="232" t="s">
        <v>430</v>
      </c>
      <c r="C45" s="232" t="s">
        <v>388</v>
      </c>
      <c r="D45" s="232" t="s">
        <v>394</v>
      </c>
      <c r="E45" s="232" t="s">
        <v>475</v>
      </c>
      <c r="F45" s="232"/>
      <c r="G45" s="232"/>
      <c r="H45" s="232"/>
      <c r="I45" s="233" t="s">
        <v>33</v>
      </c>
      <c r="J45" s="233" t="s">
        <v>390</v>
      </c>
      <c r="K45" s="251" t="s">
        <v>394</v>
      </c>
    </row>
    <row r="46" spans="1:12" ht="31.5">
      <c r="A46" s="231">
        <f t="shared" si="0"/>
        <v>40</v>
      </c>
      <c r="B46" s="232" t="s">
        <v>430</v>
      </c>
      <c r="C46" s="232" t="s">
        <v>388</v>
      </c>
      <c r="D46" s="232" t="s">
        <v>476</v>
      </c>
      <c r="E46" s="232" t="s">
        <v>435</v>
      </c>
      <c r="F46" s="232">
        <v>0.4</v>
      </c>
      <c r="G46" s="232">
        <v>0.4</v>
      </c>
      <c r="H46" s="232">
        <v>1</v>
      </c>
      <c r="I46" s="233" t="s">
        <v>33</v>
      </c>
      <c r="J46" s="233">
        <v>4</v>
      </c>
      <c r="K46" s="251" t="s">
        <v>448</v>
      </c>
    </row>
    <row r="47" spans="1:12" ht="31.5">
      <c r="A47" s="231">
        <f t="shared" si="0"/>
        <v>41</v>
      </c>
      <c r="B47" s="232" t="s">
        <v>430</v>
      </c>
      <c r="C47" s="232" t="s">
        <v>388</v>
      </c>
      <c r="D47" s="232" t="s">
        <v>433</v>
      </c>
      <c r="E47" s="232" t="s">
        <v>434</v>
      </c>
      <c r="F47" s="232">
        <v>0.45</v>
      </c>
      <c r="G47" s="232" t="s">
        <v>396</v>
      </c>
      <c r="H47" s="232">
        <v>0.5</v>
      </c>
      <c r="I47" s="233" t="s">
        <v>417</v>
      </c>
      <c r="J47" s="233" t="s">
        <v>390</v>
      </c>
      <c r="K47" s="251" t="s">
        <v>433</v>
      </c>
    </row>
    <row r="48" spans="1:12" ht="31.5">
      <c r="A48" s="231">
        <f t="shared" si="0"/>
        <v>42</v>
      </c>
      <c r="B48" s="232" t="s">
        <v>430</v>
      </c>
      <c r="C48" s="232" t="s">
        <v>388</v>
      </c>
      <c r="D48" s="232" t="s">
        <v>448</v>
      </c>
      <c r="E48" s="232" t="s">
        <v>435</v>
      </c>
      <c r="F48" s="232">
        <v>0.4</v>
      </c>
      <c r="G48" s="232">
        <v>0.4</v>
      </c>
      <c r="H48" s="232">
        <v>1</v>
      </c>
      <c r="I48" s="233" t="s">
        <v>33</v>
      </c>
      <c r="J48" s="233" t="s">
        <v>390</v>
      </c>
      <c r="K48" s="251" t="s">
        <v>448</v>
      </c>
    </row>
    <row r="49" spans="1:11">
      <c r="A49" s="231">
        <f t="shared" si="0"/>
        <v>43</v>
      </c>
      <c r="B49" s="232" t="s">
        <v>430</v>
      </c>
      <c r="C49" s="232" t="s">
        <v>388</v>
      </c>
      <c r="D49" s="232" t="s">
        <v>465</v>
      </c>
      <c r="E49" s="232" t="s">
        <v>389</v>
      </c>
      <c r="F49" s="232">
        <v>0.7</v>
      </c>
      <c r="G49" s="232">
        <v>0.35</v>
      </c>
      <c r="H49" s="232">
        <v>0.73</v>
      </c>
      <c r="I49" s="233" t="s">
        <v>33</v>
      </c>
      <c r="J49" s="233" t="s">
        <v>390</v>
      </c>
      <c r="K49" s="251" t="s">
        <v>465</v>
      </c>
    </row>
    <row r="50" spans="1:11">
      <c r="A50" s="231">
        <f t="shared" si="0"/>
        <v>44</v>
      </c>
      <c r="B50" s="232" t="s">
        <v>430</v>
      </c>
      <c r="C50" s="232" t="s">
        <v>388</v>
      </c>
      <c r="D50" s="232" t="s">
        <v>444</v>
      </c>
      <c r="E50" s="232" t="s">
        <v>389</v>
      </c>
      <c r="F50" s="232">
        <v>0.7</v>
      </c>
      <c r="G50" s="232">
        <v>0.6</v>
      </c>
      <c r="H50" s="232">
        <v>0.73</v>
      </c>
      <c r="I50" s="233" t="s">
        <v>33</v>
      </c>
      <c r="J50" s="233" t="s">
        <v>390</v>
      </c>
      <c r="K50" s="251" t="s">
        <v>444</v>
      </c>
    </row>
    <row r="51" spans="1:11">
      <c r="A51" s="231">
        <f t="shared" si="0"/>
        <v>45</v>
      </c>
      <c r="B51" s="232" t="s">
        <v>430</v>
      </c>
      <c r="C51" s="232" t="s">
        <v>388</v>
      </c>
      <c r="D51" s="232" t="s">
        <v>436</v>
      </c>
      <c r="E51" s="232" t="s">
        <v>396</v>
      </c>
      <c r="F51" s="232">
        <v>0.6</v>
      </c>
      <c r="G51" s="232">
        <v>0.02</v>
      </c>
      <c r="H51" s="232">
        <v>0.4</v>
      </c>
      <c r="I51" s="233" t="s">
        <v>33</v>
      </c>
      <c r="J51" s="233" t="s">
        <v>390</v>
      </c>
      <c r="K51" s="251" t="s">
        <v>474</v>
      </c>
    </row>
    <row r="52" spans="1:11">
      <c r="A52" s="231">
        <f t="shared" si="0"/>
        <v>46</v>
      </c>
      <c r="B52" s="232" t="s">
        <v>430</v>
      </c>
      <c r="C52" s="232" t="s">
        <v>388</v>
      </c>
      <c r="D52" s="232" t="s">
        <v>466</v>
      </c>
      <c r="E52" s="232" t="s">
        <v>437</v>
      </c>
      <c r="F52" s="232">
        <v>0.93</v>
      </c>
      <c r="G52" s="232">
        <v>0.6</v>
      </c>
      <c r="H52" s="232">
        <v>1.85</v>
      </c>
      <c r="I52" s="233" t="s">
        <v>33</v>
      </c>
      <c r="J52" s="233" t="s">
        <v>390</v>
      </c>
      <c r="K52" s="251" t="s">
        <v>466</v>
      </c>
    </row>
    <row r="53" spans="1:11">
      <c r="A53" s="231">
        <f t="shared" si="0"/>
        <v>47</v>
      </c>
      <c r="B53" s="232" t="s">
        <v>430</v>
      </c>
      <c r="C53" s="232" t="s">
        <v>388</v>
      </c>
      <c r="D53" s="232" t="s">
        <v>399</v>
      </c>
      <c r="E53" s="232" t="s">
        <v>438</v>
      </c>
      <c r="F53" s="232" t="s">
        <v>396</v>
      </c>
      <c r="G53" s="232">
        <v>0.3</v>
      </c>
      <c r="H53" s="232" t="s">
        <v>396</v>
      </c>
      <c r="I53" s="233" t="s">
        <v>33</v>
      </c>
      <c r="J53" s="233" t="s">
        <v>401</v>
      </c>
      <c r="K53" s="251" t="s">
        <v>468</v>
      </c>
    </row>
    <row r="54" spans="1:11" ht="31.5">
      <c r="A54" s="231">
        <f t="shared" si="0"/>
        <v>48</v>
      </c>
      <c r="B54" s="232" t="s">
        <v>430</v>
      </c>
      <c r="C54" s="232" t="s">
        <v>388</v>
      </c>
      <c r="D54" s="232" t="s">
        <v>402</v>
      </c>
      <c r="E54" s="232" t="s">
        <v>439</v>
      </c>
      <c r="F54" s="232">
        <v>0.6</v>
      </c>
      <c r="G54" s="232">
        <v>0.9</v>
      </c>
      <c r="H54" s="232" t="s">
        <v>396</v>
      </c>
      <c r="I54" s="233" t="s">
        <v>417</v>
      </c>
      <c r="J54" s="233" t="s">
        <v>390</v>
      </c>
      <c r="K54" s="251" t="s">
        <v>469</v>
      </c>
    </row>
    <row r="55" spans="1:11" ht="31.5">
      <c r="A55" s="231">
        <f t="shared" si="0"/>
        <v>49</v>
      </c>
      <c r="B55" s="232" t="s">
        <v>430</v>
      </c>
      <c r="C55" s="232" t="s">
        <v>388</v>
      </c>
      <c r="D55" s="232" t="s">
        <v>404</v>
      </c>
      <c r="E55" s="232" t="s">
        <v>440</v>
      </c>
      <c r="F55" s="232" t="s">
        <v>396</v>
      </c>
      <c r="G55" s="232" t="s">
        <v>396</v>
      </c>
      <c r="H55" s="232" t="s">
        <v>396</v>
      </c>
      <c r="I55" s="233" t="s">
        <v>314</v>
      </c>
      <c r="J55" s="233" t="s">
        <v>390</v>
      </c>
      <c r="K55" s="251" t="s">
        <v>470</v>
      </c>
    </row>
    <row r="56" spans="1:11">
      <c r="A56" s="231">
        <f t="shared" si="0"/>
        <v>50</v>
      </c>
      <c r="B56" s="232" t="s">
        <v>430</v>
      </c>
      <c r="C56" s="232" t="s">
        <v>388</v>
      </c>
      <c r="D56" s="232" t="s">
        <v>411</v>
      </c>
      <c r="E56" s="232" t="s">
        <v>450</v>
      </c>
      <c r="F56" s="232" t="s">
        <v>396</v>
      </c>
      <c r="G56" s="232" t="s">
        <v>396</v>
      </c>
      <c r="H56" s="232" t="s">
        <v>396</v>
      </c>
      <c r="I56" s="233" t="s">
        <v>314</v>
      </c>
      <c r="J56" s="233" t="s">
        <v>390</v>
      </c>
      <c r="K56" s="251" t="s">
        <v>470</v>
      </c>
    </row>
    <row r="57" spans="1:11" ht="31.5">
      <c r="A57" s="231">
        <f t="shared" si="0"/>
        <v>51</v>
      </c>
      <c r="B57" s="232" t="s">
        <v>430</v>
      </c>
      <c r="C57" s="232" t="s">
        <v>408</v>
      </c>
      <c r="D57" s="232" t="s">
        <v>448</v>
      </c>
      <c r="E57" s="232" t="s">
        <v>451</v>
      </c>
      <c r="F57" s="232">
        <v>0.4</v>
      </c>
      <c r="G57" s="232">
        <v>0.4</v>
      </c>
      <c r="H57" s="232">
        <v>0.5</v>
      </c>
      <c r="I57" s="233" t="s">
        <v>33</v>
      </c>
      <c r="J57" s="233" t="s">
        <v>390</v>
      </c>
      <c r="K57" s="251" t="s">
        <v>448</v>
      </c>
    </row>
    <row r="58" spans="1:11" ht="31.5">
      <c r="A58" s="231">
        <f t="shared" si="0"/>
        <v>52</v>
      </c>
      <c r="B58" s="232" t="s">
        <v>430</v>
      </c>
      <c r="C58" s="232" t="s">
        <v>408</v>
      </c>
      <c r="D58" s="232" t="s">
        <v>404</v>
      </c>
      <c r="E58" s="232" t="s">
        <v>452</v>
      </c>
      <c r="F58" s="232"/>
      <c r="G58" s="232"/>
      <c r="H58" s="232"/>
      <c r="I58" s="233" t="s">
        <v>33</v>
      </c>
      <c r="J58" s="233" t="s">
        <v>390</v>
      </c>
      <c r="K58" s="251" t="s">
        <v>470</v>
      </c>
    </row>
    <row r="59" spans="1:11">
      <c r="A59" s="231">
        <f t="shared" si="0"/>
        <v>53</v>
      </c>
      <c r="B59" s="232" t="s">
        <v>430</v>
      </c>
      <c r="C59" s="232" t="s">
        <v>406</v>
      </c>
      <c r="D59" s="232" t="s">
        <v>411</v>
      </c>
      <c r="E59" s="232" t="s">
        <v>450</v>
      </c>
      <c r="F59" s="232"/>
      <c r="G59" s="232"/>
      <c r="H59" s="232"/>
      <c r="I59" s="233" t="s">
        <v>314</v>
      </c>
      <c r="J59" s="233" t="s">
        <v>390</v>
      </c>
      <c r="K59" s="251" t="s">
        <v>470</v>
      </c>
    </row>
    <row r="60" spans="1:11" ht="47.25">
      <c r="A60" s="234">
        <f t="shared" si="0"/>
        <v>54</v>
      </c>
      <c r="B60" s="235" t="s">
        <v>441</v>
      </c>
      <c r="C60" s="235" t="s">
        <v>388</v>
      </c>
      <c r="D60" s="235" t="s">
        <v>392</v>
      </c>
      <c r="E60" s="235" t="s">
        <v>442</v>
      </c>
      <c r="F60" s="235">
        <v>2.4500000000000002</v>
      </c>
      <c r="G60" s="235">
        <v>0.6</v>
      </c>
      <c r="H60" s="235">
        <v>0.7</v>
      </c>
      <c r="I60" s="236" t="s">
        <v>1</v>
      </c>
      <c r="J60" s="236" t="s">
        <v>390</v>
      </c>
      <c r="K60" s="252" t="s">
        <v>392</v>
      </c>
    </row>
    <row r="61" spans="1:11">
      <c r="A61" s="234">
        <f t="shared" si="0"/>
        <v>55</v>
      </c>
      <c r="B61" s="235" t="s">
        <v>441</v>
      </c>
      <c r="C61" s="235" t="s">
        <v>388</v>
      </c>
      <c r="D61" s="235" t="s">
        <v>465</v>
      </c>
      <c r="E61" s="235" t="s">
        <v>389</v>
      </c>
      <c r="F61" s="235">
        <v>0.7</v>
      </c>
      <c r="G61" s="235">
        <v>0.33</v>
      </c>
      <c r="H61" s="235">
        <v>0.78</v>
      </c>
      <c r="I61" s="236" t="s">
        <v>1</v>
      </c>
      <c r="J61" s="236" t="s">
        <v>390</v>
      </c>
      <c r="K61" s="252" t="s">
        <v>465</v>
      </c>
    </row>
    <row r="62" spans="1:11">
      <c r="A62" s="234">
        <f t="shared" si="0"/>
        <v>56</v>
      </c>
      <c r="B62" s="235" t="s">
        <v>441</v>
      </c>
      <c r="C62" s="235" t="s">
        <v>388</v>
      </c>
      <c r="D62" s="235" t="s">
        <v>443</v>
      </c>
      <c r="E62" s="235" t="s">
        <v>391</v>
      </c>
      <c r="F62" s="235">
        <v>0.78</v>
      </c>
      <c r="G62" s="235">
        <v>0.6</v>
      </c>
      <c r="H62" s="235">
        <v>0.4</v>
      </c>
      <c r="I62" s="236" t="s">
        <v>1</v>
      </c>
      <c r="J62" s="236" t="s">
        <v>390</v>
      </c>
      <c r="K62" s="252" t="s">
        <v>443</v>
      </c>
    </row>
    <row r="63" spans="1:11">
      <c r="A63" s="234">
        <f t="shared" si="0"/>
        <v>57</v>
      </c>
      <c r="B63" s="235" t="s">
        <v>441</v>
      </c>
      <c r="C63" s="235" t="s">
        <v>388</v>
      </c>
      <c r="D63" s="235" t="s">
        <v>436</v>
      </c>
      <c r="E63" s="235" t="s">
        <v>396</v>
      </c>
      <c r="F63" s="235">
        <v>0.8</v>
      </c>
      <c r="G63" s="235">
        <v>0.02</v>
      </c>
      <c r="H63" s="235">
        <v>0.6</v>
      </c>
      <c r="I63" s="236" t="s">
        <v>1</v>
      </c>
      <c r="J63" s="236" t="s">
        <v>390</v>
      </c>
      <c r="K63" s="252" t="s">
        <v>474</v>
      </c>
    </row>
    <row r="64" spans="1:11">
      <c r="A64" s="234">
        <f t="shared" si="0"/>
        <v>58</v>
      </c>
      <c r="B64" s="235" t="s">
        <v>441</v>
      </c>
      <c r="C64" s="235" t="s">
        <v>388</v>
      </c>
      <c r="D64" s="235" t="s">
        <v>466</v>
      </c>
      <c r="E64" s="235" t="s">
        <v>396</v>
      </c>
      <c r="F64" s="235"/>
      <c r="G64" s="235"/>
      <c r="H64" s="235"/>
      <c r="I64" s="236" t="s">
        <v>1</v>
      </c>
      <c r="J64" s="236" t="s">
        <v>390</v>
      </c>
      <c r="K64" s="252" t="s">
        <v>466</v>
      </c>
    </row>
    <row r="65" spans="1:11" ht="47.25">
      <c r="A65" s="234">
        <f t="shared" si="0"/>
        <v>59</v>
      </c>
      <c r="B65" s="235" t="s">
        <v>441</v>
      </c>
      <c r="C65" s="235" t="s">
        <v>388</v>
      </c>
      <c r="D65" s="235" t="s">
        <v>453</v>
      </c>
      <c r="E65" s="235" t="s">
        <v>454</v>
      </c>
      <c r="F65" s="235">
        <v>0.5</v>
      </c>
      <c r="G65" s="235">
        <v>0.6</v>
      </c>
      <c r="H65" s="235">
        <v>0.7</v>
      </c>
      <c r="I65" s="236" t="s">
        <v>1</v>
      </c>
      <c r="J65" s="236" t="s">
        <v>398</v>
      </c>
      <c r="K65" s="252" t="s">
        <v>448</v>
      </c>
    </row>
    <row r="66" spans="1:11" ht="31.5">
      <c r="A66" s="234">
        <f t="shared" si="0"/>
        <v>60</v>
      </c>
      <c r="B66" s="235" t="s">
        <v>441</v>
      </c>
      <c r="C66" s="235" t="s">
        <v>388</v>
      </c>
      <c r="D66" s="235" t="s">
        <v>415</v>
      </c>
      <c r="E66" s="235" t="s">
        <v>455</v>
      </c>
      <c r="F66" s="235">
        <v>0.6</v>
      </c>
      <c r="G66" s="235" t="s">
        <v>396</v>
      </c>
      <c r="H66" s="235">
        <v>0.4</v>
      </c>
      <c r="I66" s="236" t="s">
        <v>1</v>
      </c>
      <c r="J66" s="236" t="s">
        <v>390</v>
      </c>
      <c r="K66" s="252" t="s">
        <v>467</v>
      </c>
    </row>
    <row r="67" spans="1:11">
      <c r="A67" s="234">
        <f t="shared" si="0"/>
        <v>61</v>
      </c>
      <c r="B67" s="235" t="s">
        <v>441</v>
      </c>
      <c r="C67" s="235" t="s">
        <v>388</v>
      </c>
      <c r="D67" s="235" t="s">
        <v>445</v>
      </c>
      <c r="E67" s="235" t="s">
        <v>456</v>
      </c>
      <c r="F67" s="235">
        <v>0.3</v>
      </c>
      <c r="G67" s="235" t="s">
        <v>396</v>
      </c>
      <c r="H67" s="235">
        <v>0.5</v>
      </c>
      <c r="I67" s="236" t="s">
        <v>1</v>
      </c>
      <c r="J67" s="236" t="s">
        <v>390</v>
      </c>
      <c r="K67" s="252" t="s">
        <v>433</v>
      </c>
    </row>
    <row r="68" spans="1:11" ht="31.5">
      <c r="A68" s="234">
        <f t="shared" si="0"/>
        <v>62</v>
      </c>
      <c r="B68" s="235" t="s">
        <v>441</v>
      </c>
      <c r="C68" s="235" t="s">
        <v>388</v>
      </c>
      <c r="D68" s="235" t="s">
        <v>457</v>
      </c>
      <c r="E68" s="235" t="s">
        <v>458</v>
      </c>
      <c r="F68" s="235" t="s">
        <v>396</v>
      </c>
      <c r="G68" s="235" t="s">
        <v>396</v>
      </c>
      <c r="H68" s="235" t="s">
        <v>396</v>
      </c>
      <c r="I68" s="236" t="s">
        <v>446</v>
      </c>
      <c r="J68" s="236" t="s">
        <v>390</v>
      </c>
      <c r="K68" s="252" t="s">
        <v>457</v>
      </c>
    </row>
    <row r="69" spans="1:11" ht="31.5">
      <c r="A69" s="234">
        <f t="shared" si="0"/>
        <v>63</v>
      </c>
      <c r="B69" s="235" t="s">
        <v>441</v>
      </c>
      <c r="C69" s="235" t="s">
        <v>388</v>
      </c>
      <c r="D69" s="235" t="s">
        <v>404</v>
      </c>
      <c r="E69" s="235" t="s">
        <v>405</v>
      </c>
      <c r="F69" s="235" t="s">
        <v>396</v>
      </c>
      <c r="G69" s="235" t="s">
        <v>396</v>
      </c>
      <c r="H69" s="235" t="s">
        <v>396</v>
      </c>
      <c r="I69" s="236" t="s">
        <v>314</v>
      </c>
      <c r="J69" s="236" t="s">
        <v>390</v>
      </c>
      <c r="K69" s="252" t="s">
        <v>470</v>
      </c>
    </row>
    <row r="70" spans="1:11">
      <c r="A70" s="234">
        <f t="shared" si="0"/>
        <v>64</v>
      </c>
      <c r="B70" s="235" t="s">
        <v>441</v>
      </c>
      <c r="C70" s="235" t="s">
        <v>388</v>
      </c>
      <c r="D70" s="235" t="s">
        <v>399</v>
      </c>
      <c r="E70" s="235" t="s">
        <v>400</v>
      </c>
      <c r="F70" s="235" t="s">
        <v>396</v>
      </c>
      <c r="G70" s="235" t="s">
        <v>396</v>
      </c>
      <c r="H70" s="235" t="s">
        <v>396</v>
      </c>
      <c r="I70" s="236" t="s">
        <v>314</v>
      </c>
      <c r="J70" s="236" t="s">
        <v>401</v>
      </c>
      <c r="K70" s="252" t="s">
        <v>468</v>
      </c>
    </row>
    <row r="71" spans="1:11">
      <c r="A71" s="234">
        <f t="shared" si="0"/>
        <v>65</v>
      </c>
      <c r="B71" s="235" t="s">
        <v>441</v>
      </c>
      <c r="C71" s="235" t="s">
        <v>408</v>
      </c>
      <c r="D71" s="235" t="s">
        <v>427</v>
      </c>
      <c r="E71" s="235" t="s">
        <v>410</v>
      </c>
      <c r="F71" s="235">
        <v>0.4</v>
      </c>
      <c r="G71" s="235">
        <v>0.17</v>
      </c>
      <c r="H71" s="235">
        <v>0.3</v>
      </c>
      <c r="I71" s="236" t="s">
        <v>33</v>
      </c>
      <c r="J71" s="236" t="s">
        <v>390</v>
      </c>
      <c r="K71" s="252" t="s">
        <v>473</v>
      </c>
    </row>
    <row r="72" spans="1:11" ht="31.5">
      <c r="A72" s="234">
        <f t="shared" si="0"/>
        <v>66</v>
      </c>
      <c r="B72" s="235" t="s">
        <v>441</v>
      </c>
      <c r="C72" s="235" t="s">
        <v>408</v>
      </c>
      <c r="D72" s="235" t="s">
        <v>459</v>
      </c>
      <c r="E72" s="235" t="s">
        <v>403</v>
      </c>
      <c r="F72" s="235">
        <v>0.6</v>
      </c>
      <c r="G72" s="235">
        <v>0.9</v>
      </c>
      <c r="H72" s="235" t="s">
        <v>396</v>
      </c>
      <c r="I72" s="236" t="s">
        <v>33</v>
      </c>
      <c r="J72" s="236" t="s">
        <v>390</v>
      </c>
      <c r="K72" s="252" t="s">
        <v>469</v>
      </c>
    </row>
    <row r="73" spans="1:11" ht="31.5">
      <c r="A73" s="234">
        <f t="shared" ref="A73:A85" si="1">+A72+1</f>
        <v>67</v>
      </c>
      <c r="B73" s="235" t="s">
        <v>441</v>
      </c>
      <c r="C73" s="235" t="s">
        <v>408</v>
      </c>
      <c r="D73" s="235" t="s">
        <v>411</v>
      </c>
      <c r="E73" s="235" t="s">
        <v>460</v>
      </c>
      <c r="F73" s="235" t="s">
        <v>396</v>
      </c>
      <c r="G73" s="235" t="s">
        <v>396</v>
      </c>
      <c r="H73" s="235" t="s">
        <v>396</v>
      </c>
      <c r="I73" s="236" t="s">
        <v>314</v>
      </c>
      <c r="J73" s="236" t="s">
        <v>390</v>
      </c>
      <c r="K73" s="252" t="s">
        <v>470</v>
      </c>
    </row>
    <row r="74" spans="1:11">
      <c r="A74" s="234">
        <f t="shared" si="1"/>
        <v>68</v>
      </c>
      <c r="B74" s="235" t="s">
        <v>441</v>
      </c>
      <c r="C74" s="235" t="s">
        <v>406</v>
      </c>
      <c r="D74" s="235" t="s">
        <v>427</v>
      </c>
      <c r="E74" s="235" t="s">
        <v>410</v>
      </c>
      <c r="F74" s="235">
        <v>0.3</v>
      </c>
      <c r="G74" s="235">
        <v>0.02</v>
      </c>
      <c r="H74" s="237">
        <v>1</v>
      </c>
      <c r="I74" s="236" t="s">
        <v>1</v>
      </c>
      <c r="J74" s="236" t="s">
        <v>390</v>
      </c>
      <c r="K74" s="252" t="s">
        <v>473</v>
      </c>
    </row>
    <row r="75" spans="1:11">
      <c r="A75" s="234">
        <f t="shared" si="1"/>
        <v>69</v>
      </c>
      <c r="B75" s="235" t="s">
        <v>441</v>
      </c>
      <c r="C75" s="235" t="s">
        <v>406</v>
      </c>
      <c r="D75" s="235" t="s">
        <v>447</v>
      </c>
      <c r="E75" s="235" t="s">
        <v>461</v>
      </c>
      <c r="F75" s="235">
        <v>0.4</v>
      </c>
      <c r="G75" s="235">
        <v>0.4</v>
      </c>
      <c r="H75" s="235">
        <v>0.45</v>
      </c>
      <c r="I75" s="236" t="s">
        <v>1</v>
      </c>
      <c r="J75" s="236" t="s">
        <v>390</v>
      </c>
      <c r="K75" s="252" t="s">
        <v>433</v>
      </c>
    </row>
    <row r="76" spans="1:11" ht="31.5">
      <c r="A76" s="239">
        <f t="shared" si="1"/>
        <v>70</v>
      </c>
      <c r="B76" s="240" t="s">
        <v>441</v>
      </c>
      <c r="C76" s="240" t="s">
        <v>406</v>
      </c>
      <c r="D76" s="240" t="s">
        <v>411</v>
      </c>
      <c r="E76" s="240" t="s">
        <v>460</v>
      </c>
      <c r="F76" s="240" t="s">
        <v>396</v>
      </c>
      <c r="G76" s="240" t="s">
        <v>396</v>
      </c>
      <c r="H76" s="240" t="s">
        <v>396</v>
      </c>
      <c r="I76" s="241" t="s">
        <v>314</v>
      </c>
      <c r="J76" s="241" t="s">
        <v>390</v>
      </c>
      <c r="K76" s="252" t="s">
        <v>470</v>
      </c>
    </row>
    <row r="77" spans="1:11">
      <c r="A77" s="242">
        <f t="shared" si="1"/>
        <v>71</v>
      </c>
      <c r="B77" s="243" t="s">
        <v>441</v>
      </c>
      <c r="C77" s="244"/>
      <c r="D77" s="244" t="s">
        <v>479</v>
      </c>
      <c r="E77" s="244" t="s">
        <v>475</v>
      </c>
      <c r="F77" s="244"/>
      <c r="G77" s="244"/>
      <c r="H77" s="244"/>
      <c r="I77" s="242" t="s">
        <v>33</v>
      </c>
      <c r="J77" s="242">
        <v>1</v>
      </c>
      <c r="K77" s="244" t="s">
        <v>479</v>
      </c>
    </row>
    <row r="78" spans="1:11">
      <c r="A78" s="242">
        <f t="shared" si="1"/>
        <v>72</v>
      </c>
      <c r="B78" s="243" t="s">
        <v>412</v>
      </c>
      <c r="C78" s="244"/>
      <c r="D78" s="244" t="s">
        <v>479</v>
      </c>
      <c r="E78" s="244" t="s">
        <v>475</v>
      </c>
      <c r="F78" s="244"/>
      <c r="G78" s="244"/>
      <c r="H78" s="244"/>
      <c r="I78" s="242" t="s">
        <v>33</v>
      </c>
      <c r="J78" s="242">
        <v>1</v>
      </c>
      <c r="K78" s="244" t="s">
        <v>479</v>
      </c>
    </row>
    <row r="79" spans="1:11">
      <c r="A79" s="242">
        <f t="shared" si="1"/>
        <v>73</v>
      </c>
      <c r="B79" s="243" t="s">
        <v>430</v>
      </c>
      <c r="C79" s="244"/>
      <c r="D79" s="244" t="s">
        <v>479</v>
      </c>
      <c r="E79" s="244" t="s">
        <v>475</v>
      </c>
      <c r="F79" s="244"/>
      <c r="G79" s="244"/>
      <c r="H79" s="244"/>
      <c r="I79" s="242" t="s">
        <v>33</v>
      </c>
      <c r="J79" s="242">
        <v>2</v>
      </c>
      <c r="K79" s="244" t="s">
        <v>479</v>
      </c>
    </row>
    <row r="80" spans="1:11">
      <c r="A80" s="242">
        <f t="shared" si="1"/>
        <v>74</v>
      </c>
      <c r="B80" s="243" t="s">
        <v>387</v>
      </c>
      <c r="C80" s="244"/>
      <c r="D80" s="244" t="s">
        <v>479</v>
      </c>
      <c r="E80" s="244" t="s">
        <v>475</v>
      </c>
      <c r="F80" s="244"/>
      <c r="G80" s="244"/>
      <c r="H80" s="244"/>
      <c r="I80" s="242" t="s">
        <v>33</v>
      </c>
      <c r="J80" s="242">
        <v>1</v>
      </c>
      <c r="K80" s="244" t="s">
        <v>479</v>
      </c>
    </row>
    <row r="81" spans="1:11">
      <c r="A81" s="242">
        <f t="shared" si="1"/>
        <v>75</v>
      </c>
      <c r="B81" s="244"/>
      <c r="C81" s="244"/>
      <c r="D81" s="244" t="s">
        <v>480</v>
      </c>
      <c r="E81" s="244" t="s">
        <v>475</v>
      </c>
      <c r="F81" s="244"/>
      <c r="G81" s="244"/>
      <c r="H81" s="244"/>
      <c r="I81" s="242" t="s">
        <v>33</v>
      </c>
      <c r="J81" s="242">
        <v>4</v>
      </c>
      <c r="K81" s="244" t="s">
        <v>480</v>
      </c>
    </row>
    <row r="82" spans="1:11">
      <c r="A82" s="242">
        <f t="shared" si="1"/>
        <v>76</v>
      </c>
      <c r="B82" s="244"/>
      <c r="C82" s="244"/>
      <c r="D82" s="244" t="s">
        <v>481</v>
      </c>
      <c r="E82" s="244" t="s">
        <v>475</v>
      </c>
      <c r="F82" s="244"/>
      <c r="G82" s="244"/>
      <c r="H82" s="244"/>
      <c r="I82" s="242" t="s">
        <v>33</v>
      </c>
      <c r="J82" s="242">
        <f>3*4</f>
        <v>12</v>
      </c>
      <c r="K82" s="244" t="s">
        <v>481</v>
      </c>
    </row>
    <row r="83" spans="1:11">
      <c r="A83" s="242">
        <f t="shared" si="1"/>
        <v>77</v>
      </c>
      <c r="B83" s="244"/>
      <c r="C83" s="244"/>
      <c r="D83" s="244" t="s">
        <v>482</v>
      </c>
      <c r="E83" s="244" t="s">
        <v>475</v>
      </c>
      <c r="F83" s="244"/>
      <c r="G83" s="244"/>
      <c r="H83" s="244"/>
      <c r="I83" s="242" t="s">
        <v>33</v>
      </c>
      <c r="J83" s="242">
        <v>5</v>
      </c>
      <c r="K83" s="244" t="s">
        <v>482</v>
      </c>
    </row>
    <row r="84" spans="1:11">
      <c r="A84" s="242">
        <f t="shared" si="1"/>
        <v>78</v>
      </c>
      <c r="B84" s="244"/>
      <c r="C84" s="244"/>
      <c r="D84" s="244" t="s">
        <v>483</v>
      </c>
      <c r="E84" s="244" t="s">
        <v>475</v>
      </c>
      <c r="F84" s="244"/>
      <c r="G84" s="244"/>
      <c r="H84" s="244"/>
      <c r="I84" s="242" t="s">
        <v>314</v>
      </c>
      <c r="J84" s="242">
        <f>4*2</f>
        <v>8</v>
      </c>
      <c r="K84" s="244" t="s">
        <v>483</v>
      </c>
    </row>
    <row r="85" spans="1:11" ht="31.5">
      <c r="A85" s="245">
        <f t="shared" si="1"/>
        <v>79</v>
      </c>
      <c r="B85" s="246"/>
      <c r="C85" s="246"/>
      <c r="D85" s="238" t="s">
        <v>484</v>
      </c>
      <c r="E85" s="246" t="s">
        <v>475</v>
      </c>
      <c r="F85" s="246"/>
      <c r="G85" s="246"/>
      <c r="H85" s="246"/>
      <c r="I85" s="245"/>
      <c r="J85" s="245"/>
      <c r="K85" s="238" t="s">
        <v>484</v>
      </c>
    </row>
    <row r="87" spans="1:11" s="255" customFormat="1">
      <c r="A87" s="253" t="s">
        <v>486</v>
      </c>
      <c r="B87" s="253" t="s">
        <v>487</v>
      </c>
      <c r="C87" s="253"/>
      <c r="D87" s="253"/>
      <c r="E87" s="253"/>
      <c r="F87" s="253"/>
      <c r="G87" s="253"/>
      <c r="H87" s="253"/>
      <c r="I87" s="254"/>
      <c r="J87" s="254"/>
      <c r="K87" s="253"/>
    </row>
  </sheetData>
  <autoFilter ref="A6:K85"/>
  <mergeCells count="4">
    <mergeCell ref="A1:J1"/>
    <mergeCell ref="A2:J2"/>
    <mergeCell ref="A3:J3"/>
    <mergeCell ref="A4:J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R85"/>
  <sheetViews>
    <sheetView showZeros="0" workbookViewId="0">
      <selection activeCell="C73" sqref="C73"/>
    </sheetView>
  </sheetViews>
  <sheetFormatPr defaultColWidth="11.83203125" defaultRowHeight="15.75"/>
  <cols>
    <col min="1" max="1" width="7.83203125" style="69" customWidth="1"/>
    <col min="2" max="2" width="56.83203125" style="69" customWidth="1"/>
    <col min="3" max="3" width="9.6640625" style="125" customWidth="1"/>
    <col min="4" max="4" width="17.6640625" style="126" customWidth="1"/>
    <col min="5" max="6" width="18.5" style="126" hidden="1" customWidth="1"/>
    <col min="7" max="7" width="33.6640625" style="85" bestFit="1" customWidth="1"/>
    <col min="8" max="8" width="19.83203125" style="69" customWidth="1"/>
    <col min="9" max="10" width="16" style="69" bestFit="1" customWidth="1"/>
    <col min="11" max="190" width="11.83203125" style="69" customWidth="1"/>
    <col min="191" max="191" width="7.5" style="69" customWidth="1"/>
    <col min="192" max="192" width="55.33203125" style="69" customWidth="1"/>
    <col min="193" max="193" width="11.5" style="69" customWidth="1"/>
    <col min="194" max="194" width="16.83203125" style="69" customWidth="1"/>
    <col min="195" max="195" width="19.5" style="69" customWidth="1"/>
    <col min="196" max="206" width="23.1640625" style="69" customWidth="1"/>
    <col min="207" max="207" width="7.5" style="69" customWidth="1"/>
    <col min="208" max="208" width="55.33203125" style="69" customWidth="1"/>
    <col min="209" max="209" width="11.5" style="69" customWidth="1"/>
    <col min="210" max="210" width="16.83203125" style="69" customWidth="1"/>
    <col min="211" max="211" width="18" style="69" bestFit="1" customWidth="1"/>
    <col min="212" max="212" width="23.1640625" style="69" bestFit="1" customWidth="1"/>
    <col min="213" max="213" width="23.1640625" style="69" customWidth="1"/>
    <col min="214" max="214" width="14.5" style="69" customWidth="1"/>
    <col min="215" max="16384" width="11.83203125" style="69"/>
  </cols>
  <sheetData>
    <row r="1" spans="1:226" ht="18.75">
      <c r="A1" s="220" t="s">
        <v>108</v>
      </c>
      <c r="B1" s="220"/>
      <c r="C1" s="65"/>
      <c r="D1" s="66"/>
      <c r="E1" s="66"/>
      <c r="F1" s="66"/>
      <c r="G1" s="67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</row>
    <row r="2" spans="1:226">
      <c r="A2" s="70"/>
      <c r="B2" s="71"/>
      <c r="C2" s="72"/>
      <c r="D2" s="73"/>
      <c r="E2" s="73"/>
      <c r="F2" s="73"/>
      <c r="G2" s="74"/>
    </row>
    <row r="3" spans="1:226" s="78" customFormat="1" ht="36" customHeight="1">
      <c r="A3" s="75" t="s">
        <v>106</v>
      </c>
      <c r="B3" s="76" t="s">
        <v>109</v>
      </c>
      <c r="C3" s="75" t="s">
        <v>110</v>
      </c>
      <c r="D3" s="77" t="s">
        <v>111</v>
      </c>
      <c r="E3" s="77" t="s">
        <v>112</v>
      </c>
      <c r="F3" s="77" t="s">
        <v>113</v>
      </c>
      <c r="G3" s="77" t="s">
        <v>114</v>
      </c>
    </row>
    <row r="4" spans="1:226" s="84" customFormat="1" ht="16.5" hidden="1">
      <c r="A4" s="79" t="s">
        <v>115</v>
      </c>
      <c r="B4" s="80" t="s">
        <v>116</v>
      </c>
      <c r="C4" s="79"/>
      <c r="D4" s="81"/>
      <c r="E4" s="81"/>
      <c r="F4" s="81"/>
      <c r="G4" s="82"/>
      <c r="H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</row>
    <row r="5" spans="1:226" s="84" customFormat="1" ht="16.5" hidden="1">
      <c r="A5" s="86" t="s">
        <v>117</v>
      </c>
      <c r="B5" s="87" t="s">
        <v>118</v>
      </c>
      <c r="C5" s="86"/>
      <c r="D5" s="88"/>
      <c r="E5" s="88"/>
      <c r="F5" s="88"/>
      <c r="G5" s="89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  <c r="FL5" s="90"/>
      <c r="FM5" s="90"/>
      <c r="FN5" s="90"/>
      <c r="FO5" s="90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</row>
    <row r="6" spans="1:226" s="84" customFormat="1" ht="16.5" hidden="1">
      <c r="A6" s="91" t="s">
        <v>119</v>
      </c>
      <c r="B6" s="92" t="s">
        <v>120</v>
      </c>
      <c r="C6" s="93"/>
      <c r="D6" s="94"/>
      <c r="E6" s="94"/>
      <c r="F6" s="94"/>
      <c r="G6" s="95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  <c r="BM6" s="90"/>
      <c r="BN6" s="90"/>
      <c r="BO6" s="90"/>
      <c r="BP6" s="90"/>
      <c r="BQ6" s="90"/>
      <c r="BR6" s="90"/>
      <c r="BS6" s="90"/>
      <c r="BT6" s="90"/>
      <c r="BU6" s="90"/>
      <c r="BV6" s="90"/>
      <c r="BW6" s="90"/>
      <c r="BX6" s="90"/>
      <c r="BY6" s="90"/>
      <c r="BZ6" s="90"/>
      <c r="CA6" s="90"/>
      <c r="CB6" s="90"/>
      <c r="CC6" s="90"/>
      <c r="CD6" s="90"/>
      <c r="CE6" s="90"/>
      <c r="CF6" s="90"/>
      <c r="CG6" s="90"/>
      <c r="CH6" s="90"/>
      <c r="CI6" s="90"/>
      <c r="CJ6" s="90"/>
      <c r="CK6" s="90"/>
      <c r="CL6" s="90"/>
      <c r="CM6" s="90"/>
      <c r="CN6" s="90"/>
      <c r="CO6" s="90"/>
      <c r="CP6" s="90"/>
      <c r="CQ6" s="90"/>
      <c r="CR6" s="90"/>
      <c r="CS6" s="90"/>
      <c r="CT6" s="90"/>
      <c r="CU6" s="90"/>
      <c r="CV6" s="90"/>
      <c r="CW6" s="90"/>
      <c r="CX6" s="90"/>
      <c r="CY6" s="90"/>
      <c r="CZ6" s="90"/>
      <c r="DA6" s="90"/>
      <c r="DB6" s="90"/>
      <c r="DC6" s="90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90"/>
      <c r="DZ6" s="90"/>
      <c r="EA6" s="90"/>
      <c r="EB6" s="90"/>
      <c r="EC6" s="90"/>
      <c r="ED6" s="90"/>
      <c r="EE6" s="90"/>
      <c r="EF6" s="90"/>
      <c r="EG6" s="90"/>
      <c r="EH6" s="90"/>
      <c r="EI6" s="90"/>
      <c r="EJ6" s="90"/>
      <c r="EK6" s="90"/>
      <c r="EL6" s="90"/>
      <c r="EM6" s="90"/>
      <c r="EN6" s="90"/>
      <c r="EO6" s="90"/>
      <c r="EP6" s="90"/>
      <c r="EQ6" s="90"/>
      <c r="ER6" s="90"/>
      <c r="ES6" s="90"/>
      <c r="ET6" s="90"/>
      <c r="EU6" s="90"/>
      <c r="EV6" s="90"/>
      <c r="EW6" s="90"/>
      <c r="EX6" s="90"/>
      <c r="EY6" s="90"/>
      <c r="EZ6" s="90"/>
      <c r="FA6" s="90"/>
      <c r="FB6" s="90"/>
      <c r="FC6" s="90"/>
      <c r="FD6" s="90"/>
      <c r="FE6" s="90"/>
      <c r="FF6" s="90"/>
      <c r="FG6" s="90"/>
      <c r="FH6" s="90"/>
      <c r="FI6" s="90"/>
      <c r="FJ6" s="90"/>
      <c r="FK6" s="90"/>
      <c r="FL6" s="90"/>
      <c r="FM6" s="90"/>
      <c r="FN6" s="90"/>
      <c r="FO6" s="90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</row>
    <row r="7" spans="1:226" s="84" customFormat="1" ht="31.5" hidden="1">
      <c r="A7" s="96">
        <f>COUNTA($D$4:D7)</f>
        <v>0</v>
      </c>
      <c r="B7" s="97" t="s">
        <v>277</v>
      </c>
      <c r="C7" s="93" t="s">
        <v>121</v>
      </c>
      <c r="D7" s="98"/>
      <c r="E7" s="98"/>
      <c r="F7" s="98"/>
      <c r="G7" s="99"/>
      <c r="H7" s="90"/>
      <c r="I7" s="10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</row>
    <row r="8" spans="1:226" s="84" customFormat="1" ht="31.5" hidden="1">
      <c r="A8" s="96">
        <f>COUNTA($D$4:D8)</f>
        <v>0</v>
      </c>
      <c r="B8" s="97" t="s">
        <v>278</v>
      </c>
      <c r="C8" s="93" t="s">
        <v>121</v>
      </c>
      <c r="D8" s="98"/>
      <c r="E8" s="98"/>
      <c r="F8" s="98"/>
      <c r="G8" s="101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</row>
    <row r="9" spans="1:226" s="84" customFormat="1" ht="31.5" hidden="1">
      <c r="A9" s="96">
        <f>COUNTA($D$4:D9)</f>
        <v>0</v>
      </c>
      <c r="B9" s="97" t="s">
        <v>279</v>
      </c>
      <c r="C9" s="93" t="s">
        <v>121</v>
      </c>
      <c r="D9" s="98"/>
      <c r="E9" s="98"/>
      <c r="F9" s="98"/>
      <c r="G9" s="101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90"/>
      <c r="CB9" s="90"/>
      <c r="CC9" s="90"/>
      <c r="CD9" s="90"/>
      <c r="CE9" s="90"/>
      <c r="CF9" s="90"/>
      <c r="CG9" s="90"/>
      <c r="CH9" s="90"/>
      <c r="CI9" s="90"/>
      <c r="CJ9" s="90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90"/>
      <c r="EX9" s="90"/>
      <c r="EY9" s="90"/>
      <c r="EZ9" s="90"/>
      <c r="FA9" s="90"/>
      <c r="FB9" s="90"/>
      <c r="FC9" s="90"/>
      <c r="FD9" s="90"/>
      <c r="FE9" s="90"/>
      <c r="FF9" s="90"/>
      <c r="FG9" s="90"/>
      <c r="FH9" s="90"/>
      <c r="FI9" s="90"/>
      <c r="FJ9" s="90"/>
      <c r="FK9" s="90"/>
      <c r="FL9" s="90"/>
      <c r="FM9" s="90"/>
      <c r="FN9" s="90"/>
      <c r="FO9" s="90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</row>
    <row r="10" spans="1:226" s="84" customFormat="1" ht="31.5" hidden="1">
      <c r="A10" s="96">
        <f>COUNTA($D$4:D10)</f>
        <v>0</v>
      </c>
      <c r="B10" s="97" t="s">
        <v>280</v>
      </c>
      <c r="C10" s="93" t="s">
        <v>121</v>
      </c>
      <c r="D10" s="98"/>
      <c r="E10" s="98"/>
      <c r="F10" s="98"/>
      <c r="G10" s="101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90"/>
      <c r="EX10" s="90"/>
      <c r="EY10" s="90"/>
      <c r="EZ10" s="90"/>
      <c r="FA10" s="90"/>
      <c r="FB10" s="90"/>
      <c r="FC10" s="90"/>
      <c r="FD10" s="90"/>
      <c r="FE10" s="90"/>
      <c r="FF10" s="90"/>
      <c r="FG10" s="90"/>
      <c r="FH10" s="90"/>
      <c r="FI10" s="90"/>
      <c r="FJ10" s="90"/>
      <c r="FK10" s="90"/>
      <c r="FL10" s="90"/>
      <c r="FM10" s="90"/>
      <c r="FN10" s="90"/>
      <c r="FO10" s="90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</row>
    <row r="11" spans="1:226" s="84" customFormat="1" ht="31.5" hidden="1">
      <c r="A11" s="96">
        <f>COUNTA($D$4:D11)</f>
        <v>0</v>
      </c>
      <c r="B11" s="97" t="s">
        <v>281</v>
      </c>
      <c r="C11" s="93" t="s">
        <v>121</v>
      </c>
      <c r="D11" s="98"/>
      <c r="E11" s="98"/>
      <c r="F11" s="98"/>
      <c r="G11" s="101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0"/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90"/>
      <c r="EX11" s="90"/>
      <c r="EY11" s="90"/>
      <c r="EZ11" s="90"/>
      <c r="FA11" s="90"/>
      <c r="FB11" s="90"/>
      <c r="FC11" s="90"/>
      <c r="FD11" s="90"/>
      <c r="FE11" s="90"/>
      <c r="FF11" s="90"/>
      <c r="FG11" s="90"/>
      <c r="FH11" s="90"/>
      <c r="FI11" s="90"/>
      <c r="FJ11" s="90"/>
      <c r="FK11" s="90"/>
      <c r="FL11" s="90"/>
      <c r="FM11" s="90"/>
      <c r="FN11" s="90"/>
      <c r="FO11" s="90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</row>
    <row r="12" spans="1:226" s="84" customFormat="1" ht="31.5" hidden="1">
      <c r="A12" s="96">
        <f>COUNTA($D$4:D12)</f>
        <v>0</v>
      </c>
      <c r="B12" s="97" t="s">
        <v>122</v>
      </c>
      <c r="C12" s="93" t="s">
        <v>123</v>
      </c>
      <c r="D12" s="98"/>
      <c r="E12" s="98"/>
      <c r="F12" s="98"/>
      <c r="G12" s="101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  <c r="FL12" s="90"/>
      <c r="FM12" s="90"/>
      <c r="FN12" s="90"/>
      <c r="FO12" s="90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</row>
    <row r="13" spans="1:226" s="84" customFormat="1" ht="16.5" hidden="1">
      <c r="A13" s="91" t="s">
        <v>119</v>
      </c>
      <c r="B13" s="92" t="s">
        <v>124</v>
      </c>
      <c r="C13" s="93"/>
      <c r="D13" s="98"/>
      <c r="E13" s="98"/>
      <c r="F13" s="98"/>
      <c r="G13" s="95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90"/>
      <c r="EX13" s="90"/>
      <c r="EY13" s="90"/>
      <c r="EZ13" s="90"/>
      <c r="FA13" s="90"/>
      <c r="FB13" s="90"/>
      <c r="FC13" s="90"/>
      <c r="FD13" s="90"/>
      <c r="FE13" s="90"/>
      <c r="FF13" s="90"/>
      <c r="FG13" s="90"/>
      <c r="FH13" s="90"/>
      <c r="FI13" s="90"/>
      <c r="FJ13" s="90"/>
      <c r="FK13" s="90"/>
      <c r="FL13" s="90"/>
      <c r="FM13" s="90"/>
      <c r="FN13" s="90"/>
      <c r="FO13" s="90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</row>
    <row r="14" spans="1:226" s="84" customFormat="1" ht="31.5" hidden="1">
      <c r="A14" s="96">
        <f>COUNTA($D$4:D14)</f>
        <v>0</v>
      </c>
      <c r="B14" s="97" t="s">
        <v>282</v>
      </c>
      <c r="C14" s="93"/>
      <c r="D14" s="98"/>
      <c r="E14" s="98"/>
      <c r="F14" s="98"/>
      <c r="G14" s="99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90"/>
      <c r="FA14" s="90"/>
      <c r="FB14" s="90"/>
      <c r="FC14" s="90"/>
      <c r="FD14" s="90"/>
      <c r="FE14" s="90"/>
      <c r="FF14" s="90"/>
      <c r="FG14" s="90"/>
      <c r="FH14" s="90"/>
      <c r="FI14" s="90"/>
      <c r="FJ14" s="90"/>
      <c r="FK14" s="90"/>
      <c r="FL14" s="90"/>
      <c r="FM14" s="90"/>
      <c r="FN14" s="90"/>
      <c r="FO14" s="90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</row>
    <row r="15" spans="1:226" s="84" customFormat="1" ht="31.5" hidden="1">
      <c r="A15" s="96">
        <f>COUNTA($D$4:D15)</f>
        <v>0</v>
      </c>
      <c r="B15" s="97" t="s">
        <v>283</v>
      </c>
      <c r="C15" s="93" t="s">
        <v>121</v>
      </c>
      <c r="D15" s="98"/>
      <c r="E15" s="98"/>
      <c r="F15" s="98"/>
      <c r="G15" s="101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90"/>
      <c r="FA15" s="90"/>
      <c r="FB15" s="90"/>
      <c r="FC15" s="90"/>
      <c r="FD15" s="90"/>
      <c r="FE15" s="90"/>
      <c r="FF15" s="90"/>
      <c r="FG15" s="90"/>
      <c r="FH15" s="90"/>
      <c r="FI15" s="90"/>
      <c r="FJ15" s="90"/>
      <c r="FK15" s="90"/>
      <c r="FL15" s="90"/>
      <c r="FM15" s="90"/>
      <c r="FN15" s="90"/>
      <c r="FO15" s="90"/>
      <c r="FP15" s="85"/>
      <c r="FQ15" s="85"/>
      <c r="FR15" s="85"/>
      <c r="FS15" s="85"/>
      <c r="FT15" s="85"/>
      <c r="FU15" s="85"/>
      <c r="FV15" s="85"/>
      <c r="FW15" s="85"/>
      <c r="FX15" s="85"/>
      <c r="FY15" s="85"/>
      <c r="FZ15" s="85"/>
      <c r="GA15" s="85"/>
      <c r="GB15" s="85"/>
      <c r="GC15" s="85"/>
      <c r="GD15" s="85"/>
      <c r="GE15" s="85"/>
      <c r="GF15" s="85"/>
      <c r="GG15" s="85"/>
      <c r="GH15" s="85"/>
      <c r="GI15" s="85"/>
      <c r="GJ15" s="85"/>
    </row>
    <row r="16" spans="1:226" s="84" customFormat="1" ht="31.5" hidden="1">
      <c r="A16" s="96">
        <f>COUNTA($D$4:D16)</f>
        <v>0</v>
      </c>
      <c r="B16" s="97" t="s">
        <v>284</v>
      </c>
      <c r="C16" s="93" t="s">
        <v>121</v>
      </c>
      <c r="D16" s="98"/>
      <c r="E16" s="98"/>
      <c r="F16" s="98"/>
      <c r="G16" s="101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90"/>
      <c r="EX16" s="90"/>
      <c r="EY16" s="90"/>
      <c r="EZ16" s="90"/>
      <c r="FA16" s="90"/>
      <c r="FB16" s="90"/>
      <c r="FC16" s="90"/>
      <c r="FD16" s="90"/>
      <c r="FE16" s="90"/>
      <c r="FF16" s="90"/>
      <c r="FG16" s="90"/>
      <c r="FH16" s="90"/>
      <c r="FI16" s="90"/>
      <c r="FJ16" s="90"/>
      <c r="FK16" s="90"/>
      <c r="FL16" s="90"/>
      <c r="FM16" s="90"/>
      <c r="FN16" s="90"/>
      <c r="FO16" s="90"/>
      <c r="FP16" s="85"/>
      <c r="FQ16" s="85"/>
      <c r="FR16" s="85"/>
      <c r="FS16" s="85"/>
      <c r="FT16" s="85"/>
      <c r="FU16" s="85"/>
      <c r="FV16" s="85"/>
      <c r="FW16" s="85"/>
      <c r="FX16" s="85"/>
      <c r="FY16" s="85"/>
      <c r="FZ16" s="85"/>
      <c r="GA16" s="85"/>
      <c r="GB16" s="85"/>
      <c r="GC16" s="85"/>
      <c r="GD16" s="85"/>
      <c r="GE16" s="85"/>
      <c r="GF16" s="85"/>
      <c r="GG16" s="85"/>
      <c r="GH16" s="85"/>
      <c r="GI16" s="85"/>
      <c r="GJ16" s="85"/>
    </row>
    <row r="17" spans="1:192" s="84" customFormat="1" ht="31.5" hidden="1">
      <c r="A17" s="96">
        <f>COUNTA($D$4:D17)</f>
        <v>0</v>
      </c>
      <c r="B17" s="97" t="s">
        <v>125</v>
      </c>
      <c r="C17" s="93" t="s">
        <v>123</v>
      </c>
      <c r="D17" s="98"/>
      <c r="E17" s="98"/>
      <c r="F17" s="98"/>
      <c r="G17" s="101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/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90"/>
      <c r="EX17" s="90"/>
      <c r="EY17" s="90"/>
      <c r="EZ17" s="90"/>
      <c r="FA17" s="90"/>
      <c r="FB17" s="90"/>
      <c r="FC17" s="90"/>
      <c r="FD17" s="90"/>
      <c r="FE17" s="90"/>
      <c r="FF17" s="90"/>
      <c r="FG17" s="90"/>
      <c r="FH17" s="90"/>
      <c r="FI17" s="90"/>
      <c r="FJ17" s="90"/>
      <c r="FK17" s="90"/>
      <c r="FL17" s="90"/>
      <c r="FM17" s="90"/>
      <c r="FN17" s="90"/>
      <c r="FO17" s="90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</row>
    <row r="18" spans="1:192" s="84" customFormat="1" ht="16.5" hidden="1">
      <c r="A18" s="91" t="s">
        <v>119</v>
      </c>
      <c r="B18" s="92" t="s">
        <v>126</v>
      </c>
      <c r="C18" s="93"/>
      <c r="D18" s="98"/>
      <c r="E18" s="98"/>
      <c r="F18" s="98"/>
      <c r="G18" s="95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B18" s="90"/>
      <c r="DC18" s="90"/>
      <c r="DD18" s="90"/>
      <c r="DE18" s="90"/>
      <c r="DF18" s="90"/>
      <c r="DG18" s="90"/>
      <c r="DH18" s="90"/>
      <c r="DI18" s="90"/>
      <c r="DJ18" s="90"/>
      <c r="DK18" s="90"/>
      <c r="DL18" s="90"/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90"/>
      <c r="EX18" s="90"/>
      <c r="EY18" s="90"/>
      <c r="EZ18" s="90"/>
      <c r="FA18" s="90"/>
      <c r="FB18" s="90"/>
      <c r="FC18" s="90"/>
      <c r="FD18" s="90"/>
      <c r="FE18" s="90"/>
      <c r="FF18" s="90"/>
      <c r="FG18" s="90"/>
      <c r="FH18" s="90"/>
      <c r="FI18" s="90"/>
      <c r="FJ18" s="90"/>
      <c r="FK18" s="90"/>
      <c r="FL18" s="90"/>
      <c r="FM18" s="90"/>
      <c r="FN18" s="90"/>
      <c r="FO18" s="90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</row>
    <row r="19" spans="1:192" s="84" customFormat="1" ht="47.25" hidden="1">
      <c r="A19" s="96">
        <f>COUNTA($D$4:D19)</f>
        <v>0</v>
      </c>
      <c r="B19" s="97" t="s">
        <v>127</v>
      </c>
      <c r="C19" s="93" t="s">
        <v>6</v>
      </c>
      <c r="D19" s="102"/>
      <c r="E19" s="98"/>
      <c r="F19" s="98"/>
      <c r="G19" s="103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/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90"/>
      <c r="EX19" s="90"/>
      <c r="EY19" s="90"/>
      <c r="EZ19" s="90"/>
      <c r="FA19" s="90"/>
      <c r="FB19" s="90"/>
      <c r="FC19" s="90"/>
      <c r="FD19" s="90"/>
      <c r="FE19" s="90"/>
      <c r="FF19" s="90"/>
      <c r="FG19" s="90"/>
      <c r="FH19" s="90"/>
      <c r="FI19" s="90"/>
      <c r="FJ19" s="90"/>
      <c r="FK19" s="90"/>
      <c r="FL19" s="90"/>
      <c r="FM19" s="90"/>
      <c r="FN19" s="90"/>
      <c r="FO19" s="90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</row>
    <row r="20" spans="1:192" s="84" customFormat="1" ht="16.5" hidden="1">
      <c r="A20" s="96">
        <f>COUNTA($D$4:D20)</f>
        <v>0</v>
      </c>
      <c r="B20" s="97" t="s">
        <v>128</v>
      </c>
      <c r="C20" s="93" t="s">
        <v>129</v>
      </c>
      <c r="D20" s="98"/>
      <c r="E20" s="98"/>
      <c r="F20" s="98"/>
      <c r="G20" s="101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90"/>
      <c r="EX20" s="90"/>
      <c r="EY20" s="90"/>
      <c r="EZ20" s="90"/>
      <c r="FA20" s="90"/>
      <c r="FB20" s="90"/>
      <c r="FC20" s="90"/>
      <c r="FD20" s="90"/>
      <c r="FE20" s="90"/>
      <c r="FF20" s="90"/>
      <c r="FG20" s="90"/>
      <c r="FH20" s="90"/>
      <c r="FI20" s="90"/>
      <c r="FJ20" s="90"/>
      <c r="FK20" s="90"/>
      <c r="FL20" s="90"/>
      <c r="FM20" s="90"/>
      <c r="FN20" s="90"/>
      <c r="FO20" s="90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</row>
    <row r="21" spans="1:192" s="84" customFormat="1" ht="16.5" hidden="1">
      <c r="A21" s="96">
        <v>13</v>
      </c>
      <c r="B21" s="97" t="s">
        <v>130</v>
      </c>
      <c r="C21" s="93" t="s">
        <v>131</v>
      </c>
      <c r="D21" s="98"/>
      <c r="E21" s="98"/>
      <c r="F21" s="98"/>
      <c r="G21" s="99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  <c r="EX21" s="90"/>
      <c r="EY21" s="90"/>
      <c r="EZ21" s="90"/>
      <c r="FA21" s="90"/>
      <c r="FB21" s="90"/>
      <c r="FC21" s="90"/>
      <c r="FD21" s="90"/>
      <c r="FE21" s="90"/>
      <c r="FF21" s="90"/>
      <c r="FG21" s="90"/>
      <c r="FH21" s="90"/>
      <c r="FI21" s="90"/>
      <c r="FJ21" s="90"/>
      <c r="FK21" s="90"/>
      <c r="FL21" s="90"/>
      <c r="FM21" s="90"/>
      <c r="FN21" s="90"/>
      <c r="FO21" s="90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</row>
    <row r="22" spans="1:192" s="84" customFormat="1" ht="16.5" hidden="1">
      <c r="A22" s="96" t="s">
        <v>119</v>
      </c>
      <c r="B22" s="92" t="s">
        <v>132</v>
      </c>
      <c r="C22" s="93"/>
      <c r="D22" s="98"/>
      <c r="E22" s="98"/>
      <c r="F22" s="98"/>
      <c r="G22" s="95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90"/>
      <c r="EX22" s="90"/>
      <c r="EY22" s="90"/>
      <c r="EZ22" s="90"/>
      <c r="FA22" s="90"/>
      <c r="FB22" s="90"/>
      <c r="FC22" s="90"/>
      <c r="FD22" s="90"/>
      <c r="FE22" s="90"/>
      <c r="FF22" s="90"/>
      <c r="FG22" s="90"/>
      <c r="FH22" s="90"/>
      <c r="FI22" s="90"/>
      <c r="FJ22" s="90"/>
      <c r="FK22" s="90"/>
      <c r="FL22" s="90"/>
      <c r="FM22" s="90"/>
      <c r="FN22" s="90"/>
      <c r="FO22" s="90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</row>
    <row r="23" spans="1:192" s="84" customFormat="1" ht="31.5" hidden="1">
      <c r="A23" s="96">
        <f>COUNTA($D$4:D23)</f>
        <v>0</v>
      </c>
      <c r="B23" s="97" t="s">
        <v>133</v>
      </c>
      <c r="C23" s="93" t="s">
        <v>121</v>
      </c>
      <c r="D23" s="98"/>
      <c r="E23" s="98"/>
      <c r="F23" s="98"/>
      <c r="G23" s="101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90"/>
      <c r="EX23" s="90"/>
      <c r="EY23" s="90"/>
      <c r="EZ23" s="90"/>
      <c r="FA23" s="90"/>
      <c r="FB23" s="90"/>
      <c r="FC23" s="90"/>
      <c r="FD23" s="90"/>
      <c r="FE23" s="90"/>
      <c r="FF23" s="90"/>
      <c r="FG23" s="90"/>
      <c r="FH23" s="90"/>
      <c r="FI23" s="90"/>
      <c r="FJ23" s="90"/>
      <c r="FK23" s="90"/>
      <c r="FL23" s="90"/>
      <c r="FM23" s="90"/>
      <c r="FN23" s="90"/>
      <c r="FO23" s="90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</row>
    <row r="24" spans="1:192" s="84" customFormat="1" ht="31.5" hidden="1">
      <c r="A24" s="96">
        <f>COUNTA($D$4:D24)</f>
        <v>0</v>
      </c>
      <c r="B24" s="97" t="s">
        <v>134</v>
      </c>
      <c r="C24" s="93" t="s">
        <v>6</v>
      </c>
      <c r="D24" s="98"/>
      <c r="E24" s="98"/>
      <c r="F24" s="98"/>
      <c r="G24" s="101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90"/>
      <c r="EX24" s="90"/>
      <c r="EY24" s="90"/>
      <c r="EZ24" s="90"/>
      <c r="FA24" s="90"/>
      <c r="FB24" s="90"/>
      <c r="FC24" s="90"/>
      <c r="FD24" s="90"/>
      <c r="FE24" s="90"/>
      <c r="FF24" s="90"/>
      <c r="FG24" s="90"/>
      <c r="FH24" s="90"/>
      <c r="FI24" s="90"/>
      <c r="FJ24" s="90"/>
      <c r="FK24" s="90"/>
      <c r="FL24" s="90"/>
      <c r="FM24" s="90"/>
      <c r="FN24" s="90"/>
      <c r="FO24" s="90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</row>
    <row r="25" spans="1:192" s="84" customFormat="1" ht="31.5" hidden="1">
      <c r="A25" s="96">
        <f>COUNTA($D$4:D25)</f>
        <v>0</v>
      </c>
      <c r="B25" s="97" t="s">
        <v>135</v>
      </c>
      <c r="C25" s="93" t="s">
        <v>136</v>
      </c>
      <c r="D25" s="98"/>
      <c r="E25" s="98"/>
      <c r="F25" s="98"/>
      <c r="G25" s="101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90"/>
      <c r="EX25" s="90"/>
      <c r="EY25" s="90"/>
      <c r="EZ25" s="90"/>
      <c r="FA25" s="90"/>
      <c r="FB25" s="90"/>
      <c r="FC25" s="90"/>
      <c r="FD25" s="90"/>
      <c r="FE25" s="90"/>
      <c r="FF25" s="90"/>
      <c r="FG25" s="90"/>
      <c r="FH25" s="90"/>
      <c r="FI25" s="90"/>
      <c r="FJ25" s="90"/>
      <c r="FK25" s="90"/>
      <c r="FL25" s="90"/>
      <c r="FM25" s="90"/>
      <c r="FN25" s="90"/>
      <c r="FO25" s="90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</row>
    <row r="26" spans="1:192" s="84" customFormat="1" ht="31.5" hidden="1">
      <c r="A26" s="96">
        <f>COUNTA($D$4:D26)</f>
        <v>0</v>
      </c>
      <c r="B26" s="97" t="s">
        <v>137</v>
      </c>
      <c r="C26" s="93" t="s">
        <v>138</v>
      </c>
      <c r="D26" s="98"/>
      <c r="E26" s="98"/>
      <c r="F26" s="98"/>
      <c r="G26" s="101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  <c r="DS26" s="90"/>
      <c r="DT26" s="90"/>
      <c r="DU26" s="90"/>
      <c r="DV26" s="90"/>
      <c r="DW26" s="90"/>
      <c r="DX26" s="90"/>
      <c r="DY26" s="90"/>
      <c r="DZ26" s="90"/>
      <c r="EA26" s="90"/>
      <c r="EB26" s="90"/>
      <c r="EC26" s="90"/>
      <c r="ED26" s="90"/>
      <c r="EE26" s="90"/>
      <c r="EF26" s="90"/>
      <c r="EG26" s="90"/>
      <c r="EH26" s="90"/>
      <c r="EI26" s="90"/>
      <c r="EJ26" s="90"/>
      <c r="EK26" s="90"/>
      <c r="EL26" s="90"/>
      <c r="EM26" s="90"/>
      <c r="EN26" s="90"/>
      <c r="EO26" s="90"/>
      <c r="EP26" s="90"/>
      <c r="EQ26" s="90"/>
      <c r="ER26" s="90"/>
      <c r="ES26" s="90"/>
      <c r="ET26" s="90"/>
      <c r="EU26" s="90"/>
      <c r="EV26" s="90"/>
      <c r="EW26" s="90"/>
      <c r="EX26" s="90"/>
      <c r="EY26" s="90"/>
      <c r="EZ26" s="90"/>
      <c r="FA26" s="90"/>
      <c r="FB26" s="90"/>
      <c r="FC26" s="90"/>
      <c r="FD26" s="90"/>
      <c r="FE26" s="90"/>
      <c r="FF26" s="90"/>
      <c r="FG26" s="90"/>
      <c r="FH26" s="90"/>
      <c r="FI26" s="90"/>
      <c r="FJ26" s="90"/>
      <c r="FK26" s="90"/>
      <c r="FL26" s="90"/>
      <c r="FM26" s="90"/>
      <c r="FN26" s="90"/>
      <c r="FO26" s="90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</row>
    <row r="27" spans="1:192" s="84" customFormat="1" ht="31.5" hidden="1">
      <c r="A27" s="96">
        <f>COUNTA($D$4:D27)</f>
        <v>0</v>
      </c>
      <c r="B27" s="97" t="s">
        <v>139</v>
      </c>
      <c r="C27" s="93" t="s">
        <v>138</v>
      </c>
      <c r="D27" s="98"/>
      <c r="E27" s="98"/>
      <c r="F27" s="98"/>
      <c r="G27" s="101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  <c r="DS27" s="90"/>
      <c r="DT27" s="90"/>
      <c r="DU27" s="90"/>
      <c r="DV27" s="90"/>
      <c r="DW27" s="90"/>
      <c r="DX27" s="90"/>
      <c r="DY27" s="90"/>
      <c r="DZ27" s="90"/>
      <c r="EA27" s="90"/>
      <c r="EB27" s="90"/>
      <c r="EC27" s="90"/>
      <c r="ED27" s="90"/>
      <c r="EE27" s="90"/>
      <c r="EF27" s="90"/>
      <c r="EG27" s="90"/>
      <c r="EH27" s="90"/>
      <c r="EI27" s="90"/>
      <c r="EJ27" s="90"/>
      <c r="EK27" s="90"/>
      <c r="EL27" s="90"/>
      <c r="EM27" s="90"/>
      <c r="EN27" s="90"/>
      <c r="EO27" s="90"/>
      <c r="EP27" s="90"/>
      <c r="EQ27" s="90"/>
      <c r="ER27" s="90"/>
      <c r="ES27" s="90"/>
      <c r="ET27" s="90"/>
      <c r="EU27" s="90"/>
      <c r="EV27" s="90"/>
      <c r="EW27" s="90"/>
      <c r="EX27" s="90"/>
      <c r="EY27" s="90"/>
      <c r="EZ27" s="90"/>
      <c r="FA27" s="90"/>
      <c r="FB27" s="90"/>
      <c r="FC27" s="90"/>
      <c r="FD27" s="90"/>
      <c r="FE27" s="90"/>
      <c r="FF27" s="90"/>
      <c r="FG27" s="90"/>
      <c r="FH27" s="90"/>
      <c r="FI27" s="90"/>
      <c r="FJ27" s="90"/>
      <c r="FK27" s="90"/>
      <c r="FL27" s="90"/>
      <c r="FM27" s="90"/>
      <c r="FN27" s="90"/>
      <c r="FO27" s="90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</row>
    <row r="28" spans="1:192" s="84" customFormat="1" ht="31.5" hidden="1">
      <c r="A28" s="96">
        <f>COUNTA($D$4:D28)</f>
        <v>0</v>
      </c>
      <c r="B28" s="97" t="s">
        <v>140</v>
      </c>
      <c r="C28" s="93" t="s">
        <v>138</v>
      </c>
      <c r="D28" s="98"/>
      <c r="E28" s="98"/>
      <c r="F28" s="98"/>
      <c r="G28" s="101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  <c r="DS28" s="90"/>
      <c r="DT28" s="90"/>
      <c r="DU28" s="90"/>
      <c r="DV28" s="90"/>
      <c r="DW28" s="90"/>
      <c r="DX28" s="90"/>
      <c r="DY28" s="90"/>
      <c r="DZ28" s="90"/>
      <c r="EA28" s="90"/>
      <c r="EB28" s="90"/>
      <c r="EC28" s="90"/>
      <c r="ED28" s="90"/>
      <c r="EE28" s="90"/>
      <c r="EF28" s="90"/>
      <c r="EG28" s="90"/>
      <c r="EH28" s="90"/>
      <c r="EI28" s="90"/>
      <c r="EJ28" s="90"/>
      <c r="EK28" s="90"/>
      <c r="EL28" s="90"/>
      <c r="EM28" s="90"/>
      <c r="EN28" s="90"/>
      <c r="EO28" s="90"/>
      <c r="EP28" s="90"/>
      <c r="EQ28" s="90"/>
      <c r="ER28" s="90"/>
      <c r="ES28" s="90"/>
      <c r="ET28" s="90"/>
      <c r="EU28" s="90"/>
      <c r="EV28" s="90"/>
      <c r="EW28" s="90"/>
      <c r="EX28" s="90"/>
      <c r="EY28" s="90"/>
      <c r="EZ28" s="90"/>
      <c r="FA28" s="90"/>
      <c r="FB28" s="90"/>
      <c r="FC28" s="90"/>
      <c r="FD28" s="90"/>
      <c r="FE28" s="90"/>
      <c r="FF28" s="90"/>
      <c r="FG28" s="90"/>
      <c r="FH28" s="90"/>
      <c r="FI28" s="90"/>
      <c r="FJ28" s="90"/>
      <c r="FK28" s="90"/>
      <c r="FL28" s="90"/>
      <c r="FM28" s="90"/>
      <c r="FN28" s="90"/>
      <c r="FO28" s="90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</row>
    <row r="29" spans="1:192" s="84" customFormat="1" ht="16.5" hidden="1">
      <c r="A29" s="86" t="s">
        <v>141</v>
      </c>
      <c r="B29" s="87" t="s">
        <v>142</v>
      </c>
      <c r="C29" s="86"/>
      <c r="D29" s="88"/>
      <c r="E29" s="88"/>
      <c r="F29" s="88"/>
      <c r="G29" s="89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  <c r="BV29" s="90"/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  <c r="DS29" s="90"/>
      <c r="DT29" s="90"/>
      <c r="DU29" s="90"/>
      <c r="DV29" s="90"/>
      <c r="DW29" s="90"/>
      <c r="DX29" s="90"/>
      <c r="DY29" s="90"/>
      <c r="DZ29" s="90"/>
      <c r="EA29" s="90"/>
      <c r="EB29" s="90"/>
      <c r="EC29" s="90"/>
      <c r="ED29" s="90"/>
      <c r="EE29" s="90"/>
      <c r="EF29" s="90"/>
      <c r="EG29" s="90"/>
      <c r="EH29" s="90"/>
      <c r="EI29" s="90"/>
      <c r="EJ29" s="90"/>
      <c r="EK29" s="90"/>
      <c r="EL29" s="90"/>
      <c r="EM29" s="90"/>
      <c r="EN29" s="90"/>
      <c r="EO29" s="90"/>
      <c r="EP29" s="90"/>
      <c r="EQ29" s="90"/>
      <c r="ER29" s="90"/>
      <c r="ES29" s="90"/>
      <c r="ET29" s="90"/>
      <c r="EU29" s="90"/>
      <c r="EV29" s="90"/>
      <c r="EW29" s="90"/>
      <c r="EX29" s="90"/>
      <c r="EY29" s="90"/>
      <c r="EZ29" s="90"/>
      <c r="FA29" s="90"/>
      <c r="FB29" s="90"/>
      <c r="FC29" s="90"/>
      <c r="FD29" s="90"/>
      <c r="FE29" s="90"/>
      <c r="FF29" s="90"/>
      <c r="FG29" s="90"/>
      <c r="FH29" s="90"/>
      <c r="FI29" s="90"/>
      <c r="FJ29" s="90"/>
      <c r="FK29" s="90"/>
      <c r="FL29" s="90"/>
      <c r="FM29" s="90"/>
      <c r="FN29" s="90"/>
      <c r="FO29" s="90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</row>
    <row r="30" spans="1:192" s="84" customFormat="1" ht="16.5" hidden="1">
      <c r="A30" s="96" t="s">
        <v>119</v>
      </c>
      <c r="B30" s="92" t="s">
        <v>143</v>
      </c>
      <c r="C30" s="93"/>
      <c r="D30" s="98"/>
      <c r="E30" s="98"/>
      <c r="F30" s="98"/>
      <c r="G30" s="95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  <c r="DS30" s="90"/>
      <c r="DT30" s="90"/>
      <c r="DU30" s="90"/>
      <c r="DV30" s="90"/>
      <c r="DW30" s="90"/>
      <c r="DX30" s="90"/>
      <c r="DY30" s="90"/>
      <c r="DZ30" s="90"/>
      <c r="EA30" s="90"/>
      <c r="EB30" s="90"/>
      <c r="EC30" s="90"/>
      <c r="ED30" s="90"/>
      <c r="EE30" s="90"/>
      <c r="EF30" s="90"/>
      <c r="EG30" s="90"/>
      <c r="EH30" s="90"/>
      <c r="EI30" s="90"/>
      <c r="EJ30" s="90"/>
      <c r="EK30" s="90"/>
      <c r="EL30" s="90"/>
      <c r="EM30" s="90"/>
      <c r="EN30" s="90"/>
      <c r="EO30" s="90"/>
      <c r="EP30" s="90"/>
      <c r="EQ30" s="90"/>
      <c r="ER30" s="90"/>
      <c r="ES30" s="90"/>
      <c r="ET30" s="90"/>
      <c r="EU30" s="90"/>
      <c r="EV30" s="90"/>
      <c r="EW30" s="90"/>
      <c r="EX30" s="90"/>
      <c r="EY30" s="90"/>
      <c r="EZ30" s="90"/>
      <c r="FA30" s="90"/>
      <c r="FB30" s="90"/>
      <c r="FC30" s="90"/>
      <c r="FD30" s="90"/>
      <c r="FE30" s="90"/>
      <c r="FF30" s="90"/>
      <c r="FG30" s="90"/>
      <c r="FH30" s="90"/>
      <c r="FI30" s="90"/>
      <c r="FJ30" s="90"/>
      <c r="FK30" s="90"/>
      <c r="FL30" s="90"/>
      <c r="FM30" s="90"/>
      <c r="FN30" s="90"/>
      <c r="FO30" s="90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</row>
    <row r="31" spans="1:192" s="84" customFormat="1" ht="16.5" hidden="1">
      <c r="A31" s="96">
        <f>COUNTA($D$4:D31)</f>
        <v>0</v>
      </c>
      <c r="B31" s="97" t="s">
        <v>144</v>
      </c>
      <c r="C31" s="93" t="s">
        <v>6</v>
      </c>
      <c r="D31" s="98"/>
      <c r="E31" s="98"/>
      <c r="F31" s="98"/>
      <c r="G31" s="101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  <c r="BV31" s="90"/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  <c r="DS31" s="90"/>
      <c r="DT31" s="90"/>
      <c r="DU31" s="90"/>
      <c r="DV31" s="90"/>
      <c r="DW31" s="90"/>
      <c r="DX31" s="90"/>
      <c r="DY31" s="90"/>
      <c r="DZ31" s="90"/>
      <c r="EA31" s="90"/>
      <c r="EB31" s="90"/>
      <c r="EC31" s="90"/>
      <c r="ED31" s="90"/>
      <c r="EE31" s="90"/>
      <c r="EF31" s="90"/>
      <c r="EG31" s="90"/>
      <c r="EH31" s="90"/>
      <c r="EI31" s="90"/>
      <c r="EJ31" s="90"/>
      <c r="EK31" s="90"/>
      <c r="EL31" s="90"/>
      <c r="EM31" s="90"/>
      <c r="EN31" s="90"/>
      <c r="EO31" s="90"/>
      <c r="EP31" s="90"/>
      <c r="EQ31" s="90"/>
      <c r="ER31" s="90"/>
      <c r="ES31" s="90"/>
      <c r="ET31" s="90"/>
      <c r="EU31" s="90"/>
      <c r="EV31" s="90"/>
      <c r="EW31" s="90"/>
      <c r="EX31" s="90"/>
      <c r="EY31" s="90"/>
      <c r="EZ31" s="90"/>
      <c r="FA31" s="90"/>
      <c r="FB31" s="90"/>
      <c r="FC31" s="90"/>
      <c r="FD31" s="90"/>
      <c r="FE31" s="90"/>
      <c r="FF31" s="90"/>
      <c r="FG31" s="90"/>
      <c r="FH31" s="90"/>
      <c r="FI31" s="90"/>
      <c r="FJ31" s="90"/>
      <c r="FK31" s="90"/>
      <c r="FL31" s="90"/>
      <c r="FM31" s="90"/>
      <c r="FN31" s="90"/>
      <c r="FO31" s="90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</row>
    <row r="32" spans="1:192" s="84" customFormat="1" ht="31.5" hidden="1">
      <c r="A32" s="96">
        <f>COUNTA($D$4:D32)</f>
        <v>0</v>
      </c>
      <c r="B32" s="97" t="s">
        <v>145</v>
      </c>
      <c r="C32" s="93" t="s">
        <v>6</v>
      </c>
      <c r="D32" s="98"/>
      <c r="E32" s="98"/>
      <c r="F32" s="98"/>
      <c r="G32" s="101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  <c r="DS32" s="90"/>
      <c r="DT32" s="90"/>
      <c r="DU32" s="90"/>
      <c r="DV32" s="90"/>
      <c r="DW32" s="90"/>
      <c r="DX32" s="90"/>
      <c r="DY32" s="90"/>
      <c r="DZ32" s="90"/>
      <c r="EA32" s="90"/>
      <c r="EB32" s="90"/>
      <c r="EC32" s="90"/>
      <c r="ED32" s="90"/>
      <c r="EE32" s="90"/>
      <c r="EF32" s="90"/>
      <c r="EG32" s="90"/>
      <c r="EH32" s="90"/>
      <c r="EI32" s="90"/>
      <c r="EJ32" s="90"/>
      <c r="EK32" s="90"/>
      <c r="EL32" s="90"/>
      <c r="EM32" s="90"/>
      <c r="EN32" s="90"/>
      <c r="EO32" s="90"/>
      <c r="EP32" s="90"/>
      <c r="EQ32" s="90"/>
      <c r="ER32" s="90"/>
      <c r="ES32" s="90"/>
      <c r="ET32" s="90"/>
      <c r="EU32" s="90"/>
      <c r="EV32" s="90"/>
      <c r="EW32" s="90"/>
      <c r="EX32" s="90"/>
      <c r="EY32" s="90"/>
      <c r="EZ32" s="90"/>
      <c r="FA32" s="90"/>
      <c r="FB32" s="90"/>
      <c r="FC32" s="90"/>
      <c r="FD32" s="90"/>
      <c r="FE32" s="90"/>
      <c r="FF32" s="90"/>
      <c r="FG32" s="90"/>
      <c r="FH32" s="90"/>
      <c r="FI32" s="90"/>
      <c r="FJ32" s="90"/>
      <c r="FK32" s="90"/>
      <c r="FL32" s="90"/>
      <c r="FM32" s="90"/>
      <c r="FN32" s="90"/>
      <c r="FO32" s="90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</row>
    <row r="33" spans="1:192" s="84" customFormat="1" ht="31.5" hidden="1">
      <c r="A33" s="96">
        <f>COUNTA($D$4:D33)</f>
        <v>0</v>
      </c>
      <c r="B33" s="97" t="s">
        <v>146</v>
      </c>
      <c r="C33" s="93" t="s">
        <v>6</v>
      </c>
      <c r="D33" s="98"/>
      <c r="E33" s="98"/>
      <c r="F33" s="98"/>
      <c r="G33" s="101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0"/>
      <c r="CA33" s="90"/>
      <c r="CB33" s="90"/>
      <c r="CC33" s="90"/>
      <c r="CD33" s="90"/>
      <c r="CE33" s="90"/>
      <c r="CF33" s="90"/>
      <c r="CG33" s="90"/>
      <c r="CH33" s="90"/>
      <c r="CI33" s="90"/>
      <c r="CJ33" s="90"/>
      <c r="CK33" s="90"/>
      <c r="CL33" s="90"/>
      <c r="CM33" s="90"/>
      <c r="CN33" s="90"/>
      <c r="CO33" s="90"/>
      <c r="CP33" s="90"/>
      <c r="CQ33" s="90"/>
      <c r="CR33" s="90"/>
      <c r="CS33" s="90"/>
      <c r="CT33" s="90"/>
      <c r="CU33" s="90"/>
      <c r="CV33" s="90"/>
      <c r="CW33" s="90"/>
      <c r="CX33" s="90"/>
      <c r="CY33" s="90"/>
      <c r="CZ33" s="90"/>
      <c r="DA33" s="90"/>
      <c r="DB33" s="90"/>
      <c r="DC33" s="90"/>
      <c r="DD33" s="90"/>
      <c r="DE33" s="90"/>
      <c r="DF33" s="90"/>
      <c r="DG33" s="90"/>
      <c r="DH33" s="90"/>
      <c r="DI33" s="90"/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90"/>
      <c r="EX33" s="90"/>
      <c r="EY33" s="90"/>
      <c r="EZ33" s="90"/>
      <c r="FA33" s="90"/>
      <c r="FB33" s="90"/>
      <c r="FC33" s="90"/>
      <c r="FD33" s="90"/>
      <c r="FE33" s="90"/>
      <c r="FF33" s="90"/>
      <c r="FG33" s="90"/>
      <c r="FH33" s="90"/>
      <c r="FI33" s="90"/>
      <c r="FJ33" s="90"/>
      <c r="FK33" s="90"/>
      <c r="FL33" s="90"/>
      <c r="FM33" s="90"/>
      <c r="FN33" s="90"/>
      <c r="FO33" s="90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</row>
    <row r="34" spans="1:192" s="84" customFormat="1" ht="16.5" hidden="1">
      <c r="A34" s="96">
        <f>COUNTA($D$4:D34)</f>
        <v>0</v>
      </c>
      <c r="B34" s="97" t="s">
        <v>147</v>
      </c>
      <c r="C34" s="93" t="s">
        <v>6</v>
      </c>
      <c r="D34" s="98"/>
      <c r="E34" s="98"/>
      <c r="F34" s="98"/>
      <c r="G34" s="101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  <c r="BU34" s="90"/>
      <c r="BV34" s="90"/>
      <c r="BW34" s="90"/>
      <c r="BX34" s="90"/>
      <c r="BY34" s="90"/>
      <c r="BZ34" s="90"/>
      <c r="CA34" s="90"/>
      <c r="CB34" s="90"/>
      <c r="CC34" s="90"/>
      <c r="CD34" s="90"/>
      <c r="CE34" s="90"/>
      <c r="CF34" s="90"/>
      <c r="CG34" s="90"/>
      <c r="CH34" s="90"/>
      <c r="CI34" s="90"/>
      <c r="CJ34" s="90"/>
      <c r="CK34" s="90"/>
      <c r="CL34" s="90"/>
      <c r="CM34" s="90"/>
      <c r="CN34" s="90"/>
      <c r="CO34" s="90"/>
      <c r="CP34" s="90"/>
      <c r="CQ34" s="90"/>
      <c r="CR34" s="90"/>
      <c r="CS34" s="90"/>
      <c r="CT34" s="90"/>
      <c r="CU34" s="90"/>
      <c r="CV34" s="90"/>
      <c r="CW34" s="90"/>
      <c r="CX34" s="90"/>
      <c r="CY34" s="90"/>
      <c r="CZ34" s="90"/>
      <c r="DA34" s="90"/>
      <c r="DB34" s="90"/>
      <c r="DC34" s="90"/>
      <c r="DD34" s="90"/>
      <c r="DE34" s="90"/>
      <c r="DF34" s="90"/>
      <c r="DG34" s="90"/>
      <c r="DH34" s="90"/>
      <c r="DI34" s="90"/>
      <c r="DJ34" s="90"/>
      <c r="DK34" s="90"/>
      <c r="DL34" s="90"/>
      <c r="DM34" s="90"/>
      <c r="DN34" s="90"/>
      <c r="DO34" s="90"/>
      <c r="DP34" s="90"/>
      <c r="DQ34" s="90"/>
      <c r="DR34" s="90"/>
      <c r="DS34" s="90"/>
      <c r="DT34" s="90"/>
      <c r="DU34" s="90"/>
      <c r="DV34" s="90"/>
      <c r="DW34" s="90"/>
      <c r="DX34" s="90"/>
      <c r="DY34" s="90"/>
      <c r="DZ34" s="90"/>
      <c r="EA34" s="90"/>
      <c r="EB34" s="90"/>
      <c r="EC34" s="90"/>
      <c r="ED34" s="90"/>
      <c r="EE34" s="90"/>
      <c r="EF34" s="90"/>
      <c r="EG34" s="90"/>
      <c r="EH34" s="90"/>
      <c r="EI34" s="90"/>
      <c r="EJ34" s="90"/>
      <c r="EK34" s="90"/>
      <c r="EL34" s="90"/>
      <c r="EM34" s="90"/>
      <c r="EN34" s="90"/>
      <c r="EO34" s="90"/>
      <c r="EP34" s="90"/>
      <c r="EQ34" s="90"/>
      <c r="ER34" s="90"/>
      <c r="ES34" s="90"/>
      <c r="ET34" s="90"/>
      <c r="EU34" s="90"/>
      <c r="EV34" s="90"/>
      <c r="EW34" s="90"/>
      <c r="EX34" s="90"/>
      <c r="EY34" s="90"/>
      <c r="EZ34" s="90"/>
      <c r="FA34" s="90"/>
      <c r="FB34" s="90"/>
      <c r="FC34" s="90"/>
      <c r="FD34" s="90"/>
      <c r="FE34" s="90"/>
      <c r="FF34" s="90"/>
      <c r="FG34" s="90"/>
      <c r="FH34" s="90"/>
      <c r="FI34" s="90"/>
      <c r="FJ34" s="90"/>
      <c r="FK34" s="90"/>
      <c r="FL34" s="90"/>
      <c r="FM34" s="90"/>
      <c r="FN34" s="90"/>
      <c r="FO34" s="90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</row>
    <row r="35" spans="1:192" s="84" customFormat="1" ht="31.5" hidden="1">
      <c r="A35" s="96">
        <f>COUNTA($D$4:D35)</f>
        <v>0</v>
      </c>
      <c r="B35" s="97" t="s">
        <v>148</v>
      </c>
      <c r="C35" s="93" t="s">
        <v>6</v>
      </c>
      <c r="D35" s="98"/>
      <c r="E35" s="98"/>
      <c r="F35" s="98"/>
      <c r="G35" s="101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  <c r="BU35" s="90"/>
      <c r="BV35" s="90"/>
      <c r="BW35" s="90"/>
      <c r="BX35" s="90"/>
      <c r="BY35" s="90"/>
      <c r="BZ35" s="90"/>
      <c r="CA35" s="90"/>
      <c r="CB35" s="90"/>
      <c r="CC35" s="90"/>
      <c r="CD35" s="90"/>
      <c r="CE35" s="90"/>
      <c r="CF35" s="90"/>
      <c r="CG35" s="90"/>
      <c r="CH35" s="90"/>
      <c r="CI35" s="90"/>
      <c r="CJ35" s="90"/>
      <c r="CK35" s="90"/>
      <c r="CL35" s="90"/>
      <c r="CM35" s="90"/>
      <c r="CN35" s="90"/>
      <c r="CO35" s="90"/>
      <c r="CP35" s="90"/>
      <c r="CQ35" s="90"/>
      <c r="CR35" s="90"/>
      <c r="CS35" s="90"/>
      <c r="CT35" s="90"/>
      <c r="CU35" s="90"/>
      <c r="CV35" s="90"/>
      <c r="CW35" s="90"/>
      <c r="CX35" s="90"/>
      <c r="CY35" s="90"/>
      <c r="CZ35" s="90"/>
      <c r="DA35" s="90"/>
      <c r="DB35" s="90"/>
      <c r="DC35" s="90"/>
      <c r="DD35" s="90"/>
      <c r="DE35" s="90"/>
      <c r="DF35" s="90"/>
      <c r="DG35" s="90"/>
      <c r="DH35" s="90"/>
      <c r="DI35" s="90"/>
      <c r="DJ35" s="90"/>
      <c r="DK35" s="90"/>
      <c r="DL35" s="90"/>
      <c r="DM35" s="90"/>
      <c r="DN35" s="90"/>
      <c r="DO35" s="90"/>
      <c r="DP35" s="90"/>
      <c r="DQ35" s="90"/>
      <c r="DR35" s="90"/>
      <c r="DS35" s="90"/>
      <c r="DT35" s="90"/>
      <c r="DU35" s="90"/>
      <c r="DV35" s="90"/>
      <c r="DW35" s="90"/>
      <c r="DX35" s="90"/>
      <c r="DY35" s="90"/>
      <c r="DZ35" s="90"/>
      <c r="EA35" s="90"/>
      <c r="EB35" s="90"/>
      <c r="EC35" s="90"/>
      <c r="ED35" s="90"/>
      <c r="EE35" s="90"/>
      <c r="EF35" s="90"/>
      <c r="EG35" s="90"/>
      <c r="EH35" s="90"/>
      <c r="EI35" s="90"/>
      <c r="EJ35" s="90"/>
      <c r="EK35" s="90"/>
      <c r="EL35" s="90"/>
      <c r="EM35" s="90"/>
      <c r="EN35" s="90"/>
      <c r="EO35" s="90"/>
      <c r="EP35" s="90"/>
      <c r="EQ35" s="90"/>
      <c r="ER35" s="90"/>
      <c r="ES35" s="90"/>
      <c r="ET35" s="90"/>
      <c r="EU35" s="90"/>
      <c r="EV35" s="90"/>
      <c r="EW35" s="90"/>
      <c r="EX35" s="90"/>
      <c r="EY35" s="90"/>
      <c r="EZ35" s="90"/>
      <c r="FA35" s="90"/>
      <c r="FB35" s="90"/>
      <c r="FC35" s="90"/>
      <c r="FD35" s="90"/>
      <c r="FE35" s="90"/>
      <c r="FF35" s="90"/>
      <c r="FG35" s="90"/>
      <c r="FH35" s="90"/>
      <c r="FI35" s="90"/>
      <c r="FJ35" s="90"/>
      <c r="FK35" s="90"/>
      <c r="FL35" s="90"/>
      <c r="FM35" s="90"/>
      <c r="FN35" s="90"/>
      <c r="FO35" s="90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</row>
    <row r="36" spans="1:192" s="84" customFormat="1" ht="16.5" hidden="1">
      <c r="A36" s="96">
        <f>COUNTA($D$4:D36)</f>
        <v>0</v>
      </c>
      <c r="B36" s="97" t="s">
        <v>149</v>
      </c>
      <c r="C36" s="93" t="s">
        <v>129</v>
      </c>
      <c r="D36" s="98"/>
      <c r="E36" s="98"/>
      <c r="F36" s="98"/>
      <c r="G36" s="101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  <c r="CC36" s="90"/>
      <c r="CD36" s="90"/>
      <c r="CE36" s="90"/>
      <c r="CF36" s="90"/>
      <c r="CG36" s="90"/>
      <c r="CH36" s="90"/>
      <c r="CI36" s="90"/>
      <c r="CJ36" s="90"/>
      <c r="CK36" s="90"/>
      <c r="CL36" s="90"/>
      <c r="CM36" s="90"/>
      <c r="CN36" s="90"/>
      <c r="CO36" s="90"/>
      <c r="CP36" s="90"/>
      <c r="CQ36" s="90"/>
      <c r="CR36" s="90"/>
      <c r="CS36" s="90"/>
      <c r="CT36" s="90"/>
      <c r="CU36" s="90"/>
      <c r="CV36" s="90"/>
      <c r="CW36" s="90"/>
      <c r="CX36" s="90"/>
      <c r="CY36" s="90"/>
      <c r="CZ36" s="90"/>
      <c r="DA36" s="90"/>
      <c r="DB36" s="90"/>
      <c r="DC36" s="90"/>
      <c r="DD36" s="90"/>
      <c r="DE36" s="90"/>
      <c r="DF36" s="90"/>
      <c r="DG36" s="90"/>
      <c r="DH36" s="90"/>
      <c r="DI36" s="90"/>
      <c r="DJ36" s="90"/>
      <c r="DK36" s="90"/>
      <c r="DL36" s="90"/>
      <c r="DM36" s="90"/>
      <c r="DN36" s="90"/>
      <c r="DO36" s="90"/>
      <c r="DP36" s="90"/>
      <c r="DQ36" s="90"/>
      <c r="DR36" s="90"/>
      <c r="DS36" s="90"/>
      <c r="DT36" s="90"/>
      <c r="DU36" s="90"/>
      <c r="DV36" s="90"/>
      <c r="DW36" s="90"/>
      <c r="DX36" s="90"/>
      <c r="DY36" s="90"/>
      <c r="DZ36" s="90"/>
      <c r="EA36" s="90"/>
      <c r="EB36" s="90"/>
      <c r="EC36" s="90"/>
      <c r="ED36" s="90"/>
      <c r="EE36" s="90"/>
      <c r="EF36" s="90"/>
      <c r="EG36" s="90"/>
      <c r="EH36" s="90"/>
      <c r="EI36" s="90"/>
      <c r="EJ36" s="90"/>
      <c r="EK36" s="90"/>
      <c r="EL36" s="90"/>
      <c r="EM36" s="90"/>
      <c r="EN36" s="90"/>
      <c r="EO36" s="90"/>
      <c r="EP36" s="90"/>
      <c r="EQ36" s="90"/>
      <c r="ER36" s="90"/>
      <c r="ES36" s="90"/>
      <c r="ET36" s="90"/>
      <c r="EU36" s="90"/>
      <c r="EV36" s="90"/>
      <c r="EW36" s="90"/>
      <c r="EX36" s="90"/>
      <c r="EY36" s="90"/>
      <c r="EZ36" s="90"/>
      <c r="FA36" s="90"/>
      <c r="FB36" s="90"/>
      <c r="FC36" s="90"/>
      <c r="FD36" s="90"/>
      <c r="FE36" s="90"/>
      <c r="FF36" s="90"/>
      <c r="FG36" s="90"/>
      <c r="FH36" s="90"/>
      <c r="FI36" s="90"/>
      <c r="FJ36" s="90"/>
      <c r="FK36" s="90"/>
      <c r="FL36" s="90"/>
      <c r="FM36" s="90"/>
      <c r="FN36" s="90"/>
      <c r="FO36" s="90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</row>
    <row r="37" spans="1:192" s="84" customFormat="1" ht="16.5" hidden="1">
      <c r="A37" s="96">
        <f>COUNTA($D$4:D37)</f>
        <v>0</v>
      </c>
      <c r="B37" s="97" t="s">
        <v>150</v>
      </c>
      <c r="C37" s="93" t="s">
        <v>129</v>
      </c>
      <c r="D37" s="98"/>
      <c r="E37" s="98"/>
      <c r="F37" s="98"/>
      <c r="G37" s="101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  <c r="BU37" s="90"/>
      <c r="BV37" s="90"/>
      <c r="BW37" s="90"/>
      <c r="BX37" s="90"/>
      <c r="BY37" s="90"/>
      <c r="BZ37" s="90"/>
      <c r="CA37" s="90"/>
      <c r="CB37" s="90"/>
      <c r="CC37" s="90"/>
      <c r="CD37" s="90"/>
      <c r="CE37" s="90"/>
      <c r="CF37" s="90"/>
      <c r="CG37" s="90"/>
      <c r="CH37" s="90"/>
      <c r="CI37" s="90"/>
      <c r="CJ37" s="90"/>
      <c r="CK37" s="90"/>
      <c r="CL37" s="90"/>
      <c r="CM37" s="90"/>
      <c r="CN37" s="90"/>
      <c r="CO37" s="90"/>
      <c r="CP37" s="90"/>
      <c r="CQ37" s="90"/>
      <c r="CR37" s="90"/>
      <c r="CS37" s="90"/>
      <c r="CT37" s="90"/>
      <c r="CU37" s="90"/>
      <c r="CV37" s="90"/>
      <c r="CW37" s="90"/>
      <c r="CX37" s="90"/>
      <c r="CY37" s="90"/>
      <c r="CZ37" s="90"/>
      <c r="DA37" s="90"/>
      <c r="DB37" s="90"/>
      <c r="DC37" s="90"/>
      <c r="DD37" s="90"/>
      <c r="DE37" s="90"/>
      <c r="DF37" s="90"/>
      <c r="DG37" s="90"/>
      <c r="DH37" s="90"/>
      <c r="DI37" s="90"/>
      <c r="DJ37" s="90"/>
      <c r="DK37" s="90"/>
      <c r="DL37" s="90"/>
      <c r="DM37" s="90"/>
      <c r="DN37" s="90"/>
      <c r="DO37" s="90"/>
      <c r="DP37" s="90"/>
      <c r="DQ37" s="90"/>
      <c r="DR37" s="90"/>
      <c r="DS37" s="90"/>
      <c r="DT37" s="90"/>
      <c r="DU37" s="90"/>
      <c r="DV37" s="90"/>
      <c r="DW37" s="90"/>
      <c r="DX37" s="90"/>
      <c r="DY37" s="90"/>
      <c r="DZ37" s="90"/>
      <c r="EA37" s="90"/>
      <c r="EB37" s="90"/>
      <c r="EC37" s="90"/>
      <c r="ED37" s="90"/>
      <c r="EE37" s="90"/>
      <c r="EF37" s="90"/>
      <c r="EG37" s="90"/>
      <c r="EH37" s="90"/>
      <c r="EI37" s="90"/>
      <c r="EJ37" s="90"/>
      <c r="EK37" s="90"/>
      <c r="EL37" s="90"/>
      <c r="EM37" s="90"/>
      <c r="EN37" s="90"/>
      <c r="EO37" s="90"/>
      <c r="EP37" s="90"/>
      <c r="EQ37" s="90"/>
      <c r="ER37" s="90"/>
      <c r="ES37" s="90"/>
      <c r="ET37" s="90"/>
      <c r="EU37" s="90"/>
      <c r="EV37" s="90"/>
      <c r="EW37" s="90"/>
      <c r="EX37" s="90"/>
      <c r="EY37" s="90"/>
      <c r="EZ37" s="90"/>
      <c r="FA37" s="90"/>
      <c r="FB37" s="90"/>
      <c r="FC37" s="90"/>
      <c r="FD37" s="90"/>
      <c r="FE37" s="90"/>
      <c r="FF37" s="90"/>
      <c r="FG37" s="90"/>
      <c r="FH37" s="90"/>
      <c r="FI37" s="90"/>
      <c r="FJ37" s="90"/>
      <c r="FK37" s="90"/>
      <c r="FL37" s="90"/>
      <c r="FM37" s="90"/>
      <c r="FN37" s="90"/>
      <c r="FO37" s="90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</row>
    <row r="38" spans="1:192" s="84" customFormat="1" ht="31.5" hidden="1">
      <c r="A38" s="96">
        <f>COUNTA($D$4:D38)</f>
        <v>0</v>
      </c>
      <c r="B38" s="97" t="s">
        <v>151</v>
      </c>
      <c r="C38" s="93" t="s">
        <v>6</v>
      </c>
      <c r="D38" s="98"/>
      <c r="E38" s="98"/>
      <c r="F38" s="98"/>
      <c r="G38" s="101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90"/>
      <c r="BT38" s="90"/>
      <c r="BU38" s="90"/>
      <c r="BV38" s="90"/>
      <c r="BW38" s="90"/>
      <c r="BX38" s="90"/>
      <c r="BY38" s="90"/>
      <c r="BZ38" s="90"/>
      <c r="CA38" s="90"/>
      <c r="CB38" s="90"/>
      <c r="CC38" s="90"/>
      <c r="CD38" s="90"/>
      <c r="CE38" s="90"/>
      <c r="CF38" s="90"/>
      <c r="CG38" s="90"/>
      <c r="CH38" s="90"/>
      <c r="CI38" s="90"/>
      <c r="CJ38" s="90"/>
      <c r="CK38" s="90"/>
      <c r="CL38" s="90"/>
      <c r="CM38" s="90"/>
      <c r="CN38" s="90"/>
      <c r="CO38" s="90"/>
      <c r="CP38" s="90"/>
      <c r="CQ38" s="90"/>
      <c r="CR38" s="90"/>
      <c r="CS38" s="90"/>
      <c r="CT38" s="90"/>
      <c r="CU38" s="90"/>
      <c r="CV38" s="90"/>
      <c r="CW38" s="90"/>
      <c r="CX38" s="90"/>
      <c r="CY38" s="90"/>
      <c r="CZ38" s="90"/>
      <c r="DA38" s="90"/>
      <c r="DB38" s="90"/>
      <c r="DC38" s="90"/>
      <c r="DD38" s="90"/>
      <c r="DE38" s="90"/>
      <c r="DF38" s="90"/>
      <c r="DG38" s="90"/>
      <c r="DH38" s="90"/>
      <c r="DI38" s="90"/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  <c r="EK38" s="90"/>
      <c r="EL38" s="90"/>
      <c r="EM38" s="90"/>
      <c r="EN38" s="90"/>
      <c r="EO38" s="90"/>
      <c r="EP38" s="90"/>
      <c r="EQ38" s="90"/>
      <c r="ER38" s="90"/>
      <c r="ES38" s="90"/>
      <c r="ET38" s="90"/>
      <c r="EU38" s="90"/>
      <c r="EV38" s="90"/>
      <c r="EW38" s="90"/>
      <c r="EX38" s="90"/>
      <c r="EY38" s="90"/>
      <c r="EZ38" s="90"/>
      <c r="FA38" s="90"/>
      <c r="FB38" s="90"/>
      <c r="FC38" s="90"/>
      <c r="FD38" s="90"/>
      <c r="FE38" s="90"/>
      <c r="FF38" s="90"/>
      <c r="FG38" s="90"/>
      <c r="FH38" s="90"/>
      <c r="FI38" s="90"/>
      <c r="FJ38" s="90"/>
      <c r="FK38" s="90"/>
      <c r="FL38" s="90"/>
      <c r="FM38" s="90"/>
      <c r="FN38" s="90"/>
      <c r="FO38" s="90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</row>
    <row r="39" spans="1:192" s="84" customFormat="1" ht="16.5" hidden="1">
      <c r="A39" s="96" t="s">
        <v>119</v>
      </c>
      <c r="B39" s="92" t="s">
        <v>152</v>
      </c>
      <c r="C39" s="93"/>
      <c r="D39" s="98"/>
      <c r="E39" s="98"/>
      <c r="F39" s="98"/>
      <c r="G39" s="95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90"/>
      <c r="BT39" s="90"/>
      <c r="BU39" s="90"/>
      <c r="BV39" s="90"/>
      <c r="BW39" s="90"/>
      <c r="BX39" s="90"/>
      <c r="BY39" s="90"/>
      <c r="BZ39" s="90"/>
      <c r="CA39" s="90"/>
      <c r="CB39" s="90"/>
      <c r="CC39" s="90"/>
      <c r="CD39" s="90"/>
      <c r="CE39" s="90"/>
      <c r="CF39" s="90"/>
      <c r="CG39" s="90"/>
      <c r="CH39" s="90"/>
      <c r="CI39" s="90"/>
      <c r="CJ39" s="90"/>
      <c r="CK39" s="90"/>
      <c r="CL39" s="90"/>
      <c r="CM39" s="90"/>
      <c r="CN39" s="90"/>
      <c r="CO39" s="90"/>
      <c r="CP39" s="90"/>
      <c r="CQ39" s="90"/>
      <c r="CR39" s="90"/>
      <c r="CS39" s="90"/>
      <c r="CT39" s="90"/>
      <c r="CU39" s="90"/>
      <c r="CV39" s="90"/>
      <c r="CW39" s="90"/>
      <c r="CX39" s="90"/>
      <c r="CY39" s="90"/>
      <c r="CZ39" s="90"/>
      <c r="DA39" s="90"/>
      <c r="DB39" s="90"/>
      <c r="DC39" s="90"/>
      <c r="DD39" s="90"/>
      <c r="DE39" s="90"/>
      <c r="DF39" s="90"/>
      <c r="DG39" s="90"/>
      <c r="DH39" s="90"/>
      <c r="DI39" s="90"/>
      <c r="DJ39" s="90"/>
      <c r="DK39" s="90"/>
      <c r="DL39" s="90"/>
      <c r="DM39" s="90"/>
      <c r="DN39" s="90"/>
      <c r="DO39" s="90"/>
      <c r="DP39" s="90"/>
      <c r="DQ39" s="90"/>
      <c r="DR39" s="90"/>
      <c r="DS39" s="90"/>
      <c r="DT39" s="90"/>
      <c r="DU39" s="90"/>
      <c r="DV39" s="90"/>
      <c r="DW39" s="90"/>
      <c r="DX39" s="90"/>
      <c r="DY39" s="90"/>
      <c r="DZ39" s="90"/>
      <c r="EA39" s="90"/>
      <c r="EB39" s="90"/>
      <c r="EC39" s="90"/>
      <c r="ED39" s="90"/>
      <c r="EE39" s="90"/>
      <c r="EF39" s="90"/>
      <c r="EG39" s="90"/>
      <c r="EH39" s="90"/>
      <c r="EI39" s="90"/>
      <c r="EJ39" s="90"/>
      <c r="EK39" s="90"/>
      <c r="EL39" s="90"/>
      <c r="EM39" s="90"/>
      <c r="EN39" s="90"/>
      <c r="EO39" s="90"/>
      <c r="EP39" s="90"/>
      <c r="EQ39" s="90"/>
      <c r="ER39" s="90"/>
      <c r="ES39" s="90"/>
      <c r="ET39" s="90"/>
      <c r="EU39" s="90"/>
      <c r="EV39" s="90"/>
      <c r="EW39" s="90"/>
      <c r="EX39" s="90"/>
      <c r="EY39" s="90"/>
      <c r="EZ39" s="90"/>
      <c r="FA39" s="90"/>
      <c r="FB39" s="90"/>
      <c r="FC39" s="90"/>
      <c r="FD39" s="90"/>
      <c r="FE39" s="90"/>
      <c r="FF39" s="90"/>
      <c r="FG39" s="90"/>
      <c r="FH39" s="90"/>
      <c r="FI39" s="90"/>
      <c r="FJ39" s="90"/>
      <c r="FK39" s="90"/>
      <c r="FL39" s="90"/>
      <c r="FM39" s="90"/>
      <c r="FN39" s="90"/>
      <c r="FO39" s="90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</row>
    <row r="40" spans="1:192" s="84" customFormat="1" ht="16.5" hidden="1">
      <c r="A40" s="96">
        <f>COUNTA($D$4:D40)</f>
        <v>0</v>
      </c>
      <c r="B40" s="97" t="s">
        <v>153</v>
      </c>
      <c r="C40" s="93" t="s">
        <v>6</v>
      </c>
      <c r="D40" s="98"/>
      <c r="E40" s="98"/>
      <c r="F40" s="98"/>
      <c r="G40" s="101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90"/>
      <c r="BT40" s="90"/>
      <c r="BU40" s="90"/>
      <c r="BV40" s="90"/>
      <c r="BW40" s="90"/>
      <c r="BX40" s="90"/>
      <c r="BY40" s="90"/>
      <c r="BZ40" s="90"/>
      <c r="CA40" s="90"/>
      <c r="CB40" s="90"/>
      <c r="CC40" s="90"/>
      <c r="CD40" s="90"/>
      <c r="CE40" s="90"/>
      <c r="CF40" s="90"/>
      <c r="CG40" s="90"/>
      <c r="CH40" s="90"/>
      <c r="CI40" s="90"/>
      <c r="CJ40" s="90"/>
      <c r="CK40" s="90"/>
      <c r="CL40" s="90"/>
      <c r="CM40" s="90"/>
      <c r="CN40" s="90"/>
      <c r="CO40" s="90"/>
      <c r="CP40" s="90"/>
      <c r="CQ40" s="90"/>
      <c r="CR40" s="90"/>
      <c r="CS40" s="90"/>
      <c r="CT40" s="90"/>
      <c r="CU40" s="90"/>
      <c r="CV40" s="90"/>
      <c r="CW40" s="90"/>
      <c r="CX40" s="90"/>
      <c r="CY40" s="90"/>
      <c r="CZ40" s="90"/>
      <c r="DA40" s="90"/>
      <c r="DB40" s="90"/>
      <c r="DC40" s="90"/>
      <c r="DD40" s="90"/>
      <c r="DE40" s="90"/>
      <c r="DF40" s="90"/>
      <c r="DG40" s="90"/>
      <c r="DH40" s="90"/>
      <c r="DI40" s="90"/>
      <c r="DJ40" s="90"/>
      <c r="DK40" s="90"/>
      <c r="DL40" s="90"/>
      <c r="DM40" s="90"/>
      <c r="DN40" s="90"/>
      <c r="DO40" s="90"/>
      <c r="DP40" s="90"/>
      <c r="DQ40" s="90"/>
      <c r="DR40" s="90"/>
      <c r="DS40" s="90"/>
      <c r="DT40" s="90"/>
      <c r="DU40" s="90"/>
      <c r="DV40" s="90"/>
      <c r="DW40" s="90"/>
      <c r="DX40" s="90"/>
      <c r="DY40" s="90"/>
      <c r="DZ40" s="90"/>
      <c r="EA40" s="90"/>
      <c r="EB40" s="90"/>
      <c r="EC40" s="90"/>
      <c r="ED40" s="90"/>
      <c r="EE40" s="90"/>
      <c r="EF40" s="90"/>
      <c r="EG40" s="90"/>
      <c r="EH40" s="90"/>
      <c r="EI40" s="90"/>
      <c r="EJ40" s="90"/>
      <c r="EK40" s="90"/>
      <c r="EL40" s="90"/>
      <c r="EM40" s="90"/>
      <c r="EN40" s="90"/>
      <c r="EO40" s="90"/>
      <c r="EP40" s="90"/>
      <c r="EQ40" s="90"/>
      <c r="ER40" s="90"/>
      <c r="ES40" s="90"/>
      <c r="ET40" s="90"/>
      <c r="EU40" s="90"/>
      <c r="EV40" s="90"/>
      <c r="EW40" s="90"/>
      <c r="EX40" s="90"/>
      <c r="EY40" s="90"/>
      <c r="EZ40" s="90"/>
      <c r="FA40" s="90"/>
      <c r="FB40" s="90"/>
      <c r="FC40" s="90"/>
      <c r="FD40" s="90"/>
      <c r="FE40" s="90"/>
      <c r="FF40" s="90"/>
      <c r="FG40" s="90"/>
      <c r="FH40" s="90"/>
      <c r="FI40" s="90"/>
      <c r="FJ40" s="90"/>
      <c r="FK40" s="90"/>
      <c r="FL40" s="90"/>
      <c r="FM40" s="90"/>
      <c r="FN40" s="90"/>
      <c r="FO40" s="90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</row>
    <row r="41" spans="1:192" s="84" customFormat="1" ht="31.5" hidden="1">
      <c r="A41" s="96">
        <f>COUNTA($D$4:D41)</f>
        <v>0</v>
      </c>
      <c r="B41" s="97" t="s">
        <v>154</v>
      </c>
      <c r="C41" s="93" t="s">
        <v>6</v>
      </c>
      <c r="D41" s="98"/>
      <c r="E41" s="98"/>
      <c r="F41" s="98"/>
      <c r="G41" s="101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  <c r="CC41" s="90"/>
      <c r="CD41" s="90"/>
      <c r="CE41" s="90"/>
      <c r="CF41" s="90"/>
      <c r="CG41" s="90"/>
      <c r="CH41" s="90"/>
      <c r="CI41" s="90"/>
      <c r="CJ41" s="90"/>
      <c r="CK41" s="90"/>
      <c r="CL41" s="90"/>
      <c r="CM41" s="90"/>
      <c r="CN41" s="90"/>
      <c r="CO41" s="90"/>
      <c r="CP41" s="90"/>
      <c r="CQ41" s="90"/>
      <c r="CR41" s="90"/>
      <c r="CS41" s="90"/>
      <c r="CT41" s="90"/>
      <c r="CU41" s="90"/>
      <c r="CV41" s="90"/>
      <c r="CW41" s="90"/>
      <c r="CX41" s="90"/>
      <c r="CY41" s="90"/>
      <c r="CZ41" s="90"/>
      <c r="DA41" s="90"/>
      <c r="DB41" s="90"/>
      <c r="DC41" s="90"/>
      <c r="DD41" s="90"/>
      <c r="DE41" s="90"/>
      <c r="DF41" s="90"/>
      <c r="DG41" s="90"/>
      <c r="DH41" s="90"/>
      <c r="DI41" s="90"/>
      <c r="DJ41" s="90"/>
      <c r="DK41" s="90"/>
      <c r="DL41" s="90"/>
      <c r="DM41" s="90"/>
      <c r="DN41" s="90"/>
      <c r="DO41" s="90"/>
      <c r="DP41" s="90"/>
      <c r="DQ41" s="90"/>
      <c r="DR41" s="90"/>
      <c r="DS41" s="90"/>
      <c r="DT41" s="90"/>
      <c r="DU41" s="90"/>
      <c r="DV41" s="90"/>
      <c r="DW41" s="90"/>
      <c r="DX41" s="90"/>
      <c r="DY41" s="90"/>
      <c r="DZ41" s="90"/>
      <c r="EA41" s="90"/>
      <c r="EB41" s="90"/>
      <c r="EC41" s="90"/>
      <c r="ED41" s="90"/>
      <c r="EE41" s="90"/>
      <c r="EF41" s="90"/>
      <c r="EG41" s="90"/>
      <c r="EH41" s="90"/>
      <c r="EI41" s="90"/>
      <c r="EJ41" s="90"/>
      <c r="EK41" s="90"/>
      <c r="EL41" s="90"/>
      <c r="EM41" s="90"/>
      <c r="EN41" s="90"/>
      <c r="EO41" s="90"/>
      <c r="EP41" s="90"/>
      <c r="EQ41" s="90"/>
      <c r="ER41" s="90"/>
      <c r="ES41" s="90"/>
      <c r="ET41" s="90"/>
      <c r="EU41" s="90"/>
      <c r="EV41" s="90"/>
      <c r="EW41" s="90"/>
      <c r="EX41" s="90"/>
      <c r="EY41" s="90"/>
      <c r="EZ41" s="90"/>
      <c r="FA41" s="90"/>
      <c r="FB41" s="90"/>
      <c r="FC41" s="90"/>
      <c r="FD41" s="90"/>
      <c r="FE41" s="90"/>
      <c r="FF41" s="90"/>
      <c r="FG41" s="90"/>
      <c r="FH41" s="90"/>
      <c r="FI41" s="90"/>
      <c r="FJ41" s="90"/>
      <c r="FK41" s="90"/>
      <c r="FL41" s="90"/>
      <c r="FM41" s="90"/>
      <c r="FN41" s="90"/>
      <c r="FO41" s="90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</row>
    <row r="42" spans="1:192" s="84" customFormat="1" ht="16.5" hidden="1">
      <c r="A42" s="96">
        <f>COUNTA($D$4:D42)</f>
        <v>0</v>
      </c>
      <c r="B42" s="97" t="s">
        <v>155</v>
      </c>
      <c r="C42" s="93" t="s">
        <v>6</v>
      </c>
      <c r="D42" s="98"/>
      <c r="E42" s="98"/>
      <c r="F42" s="98"/>
      <c r="G42" s="101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90"/>
      <c r="CB42" s="90"/>
      <c r="CC42" s="90"/>
      <c r="CD42" s="90"/>
      <c r="CE42" s="90"/>
      <c r="CF42" s="90"/>
      <c r="CG42" s="90"/>
      <c r="CH42" s="90"/>
      <c r="CI42" s="90"/>
      <c r="CJ42" s="90"/>
      <c r="CK42" s="90"/>
      <c r="CL42" s="90"/>
      <c r="CM42" s="90"/>
      <c r="CN42" s="90"/>
      <c r="CO42" s="90"/>
      <c r="CP42" s="90"/>
      <c r="CQ42" s="90"/>
      <c r="CR42" s="90"/>
      <c r="CS42" s="90"/>
      <c r="CT42" s="90"/>
      <c r="CU42" s="90"/>
      <c r="CV42" s="90"/>
      <c r="CW42" s="90"/>
      <c r="CX42" s="90"/>
      <c r="CY42" s="90"/>
      <c r="CZ42" s="90"/>
      <c r="DA42" s="90"/>
      <c r="DB42" s="90"/>
      <c r="DC42" s="90"/>
      <c r="DD42" s="90"/>
      <c r="DE42" s="90"/>
      <c r="DF42" s="90"/>
      <c r="DG42" s="90"/>
      <c r="DH42" s="90"/>
      <c r="DI42" s="90"/>
      <c r="DJ42" s="90"/>
      <c r="DK42" s="90"/>
      <c r="DL42" s="90"/>
      <c r="DM42" s="90"/>
      <c r="DN42" s="90"/>
      <c r="DO42" s="90"/>
      <c r="DP42" s="90"/>
      <c r="DQ42" s="90"/>
      <c r="DR42" s="90"/>
      <c r="DS42" s="90"/>
      <c r="DT42" s="90"/>
      <c r="DU42" s="90"/>
      <c r="DV42" s="90"/>
      <c r="DW42" s="90"/>
      <c r="DX42" s="90"/>
      <c r="DY42" s="90"/>
      <c r="DZ42" s="90"/>
      <c r="EA42" s="90"/>
      <c r="EB42" s="90"/>
      <c r="EC42" s="90"/>
      <c r="ED42" s="90"/>
      <c r="EE42" s="90"/>
      <c r="EF42" s="90"/>
      <c r="EG42" s="90"/>
      <c r="EH42" s="90"/>
      <c r="EI42" s="90"/>
      <c r="EJ42" s="90"/>
      <c r="EK42" s="90"/>
      <c r="EL42" s="90"/>
      <c r="EM42" s="90"/>
      <c r="EN42" s="90"/>
      <c r="EO42" s="90"/>
      <c r="EP42" s="90"/>
      <c r="EQ42" s="90"/>
      <c r="ER42" s="90"/>
      <c r="ES42" s="90"/>
      <c r="ET42" s="90"/>
      <c r="EU42" s="90"/>
      <c r="EV42" s="90"/>
      <c r="EW42" s="90"/>
      <c r="EX42" s="90"/>
      <c r="EY42" s="90"/>
      <c r="EZ42" s="90"/>
      <c r="FA42" s="90"/>
      <c r="FB42" s="90"/>
      <c r="FC42" s="90"/>
      <c r="FD42" s="90"/>
      <c r="FE42" s="90"/>
      <c r="FF42" s="90"/>
      <c r="FG42" s="90"/>
      <c r="FH42" s="90"/>
      <c r="FI42" s="90"/>
      <c r="FJ42" s="90"/>
      <c r="FK42" s="90"/>
      <c r="FL42" s="90"/>
      <c r="FM42" s="90"/>
      <c r="FN42" s="90"/>
      <c r="FO42" s="90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</row>
    <row r="43" spans="1:192" s="84" customFormat="1" ht="16.5" hidden="1">
      <c r="A43" s="96">
        <f>COUNTA($D$4:D43)</f>
        <v>0</v>
      </c>
      <c r="B43" s="97" t="s">
        <v>156</v>
      </c>
      <c r="C43" s="93" t="s">
        <v>6</v>
      </c>
      <c r="D43" s="98"/>
      <c r="E43" s="98"/>
      <c r="F43" s="98"/>
      <c r="G43" s="101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  <c r="CC43" s="90"/>
      <c r="CD43" s="90"/>
      <c r="CE43" s="90"/>
      <c r="CF43" s="90"/>
      <c r="CG43" s="90"/>
      <c r="CH43" s="90"/>
      <c r="CI43" s="90"/>
      <c r="CJ43" s="90"/>
      <c r="CK43" s="90"/>
      <c r="CL43" s="90"/>
      <c r="CM43" s="90"/>
      <c r="CN43" s="90"/>
      <c r="CO43" s="90"/>
      <c r="CP43" s="90"/>
      <c r="CQ43" s="90"/>
      <c r="CR43" s="90"/>
      <c r="CS43" s="90"/>
      <c r="CT43" s="90"/>
      <c r="CU43" s="90"/>
      <c r="CV43" s="90"/>
      <c r="CW43" s="90"/>
      <c r="CX43" s="90"/>
      <c r="CY43" s="90"/>
      <c r="CZ43" s="90"/>
      <c r="DA43" s="90"/>
      <c r="DB43" s="90"/>
      <c r="DC43" s="90"/>
      <c r="DD43" s="90"/>
      <c r="DE43" s="90"/>
      <c r="DF43" s="90"/>
      <c r="DG43" s="90"/>
      <c r="DH43" s="90"/>
      <c r="DI43" s="90"/>
      <c r="DJ43" s="90"/>
      <c r="DK43" s="90"/>
      <c r="DL43" s="90"/>
      <c r="DM43" s="90"/>
      <c r="DN43" s="90"/>
      <c r="DO43" s="90"/>
      <c r="DP43" s="90"/>
      <c r="DQ43" s="90"/>
      <c r="DR43" s="90"/>
      <c r="DS43" s="90"/>
      <c r="DT43" s="90"/>
      <c r="DU43" s="90"/>
      <c r="DV43" s="90"/>
      <c r="DW43" s="90"/>
      <c r="DX43" s="90"/>
      <c r="DY43" s="90"/>
      <c r="DZ43" s="90"/>
      <c r="EA43" s="90"/>
      <c r="EB43" s="90"/>
      <c r="EC43" s="90"/>
      <c r="ED43" s="90"/>
      <c r="EE43" s="90"/>
      <c r="EF43" s="90"/>
      <c r="EG43" s="90"/>
      <c r="EH43" s="90"/>
      <c r="EI43" s="90"/>
      <c r="EJ43" s="90"/>
      <c r="EK43" s="90"/>
      <c r="EL43" s="90"/>
      <c r="EM43" s="90"/>
      <c r="EN43" s="90"/>
      <c r="EO43" s="90"/>
      <c r="EP43" s="90"/>
      <c r="EQ43" s="90"/>
      <c r="ER43" s="90"/>
      <c r="ES43" s="90"/>
      <c r="ET43" s="90"/>
      <c r="EU43" s="90"/>
      <c r="EV43" s="90"/>
      <c r="EW43" s="90"/>
      <c r="EX43" s="90"/>
      <c r="EY43" s="90"/>
      <c r="EZ43" s="90"/>
      <c r="FA43" s="90"/>
      <c r="FB43" s="90"/>
      <c r="FC43" s="90"/>
      <c r="FD43" s="90"/>
      <c r="FE43" s="90"/>
      <c r="FF43" s="90"/>
      <c r="FG43" s="90"/>
      <c r="FH43" s="90"/>
      <c r="FI43" s="90"/>
      <c r="FJ43" s="90"/>
      <c r="FK43" s="90"/>
      <c r="FL43" s="90"/>
      <c r="FM43" s="90"/>
      <c r="FN43" s="90"/>
      <c r="FO43" s="90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</row>
    <row r="44" spans="1:192" s="84" customFormat="1" ht="16.5" hidden="1">
      <c r="A44" s="96">
        <f>COUNTA($D$4:D44)</f>
        <v>0</v>
      </c>
      <c r="B44" s="97" t="s">
        <v>157</v>
      </c>
      <c r="C44" s="93" t="s">
        <v>6</v>
      </c>
      <c r="D44" s="98"/>
      <c r="E44" s="98"/>
      <c r="F44" s="98"/>
      <c r="G44" s="101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  <c r="CC44" s="90"/>
      <c r="CD44" s="90"/>
      <c r="CE44" s="90"/>
      <c r="CF44" s="90"/>
      <c r="CG44" s="90"/>
      <c r="CH44" s="90"/>
      <c r="CI44" s="90"/>
      <c r="CJ44" s="90"/>
      <c r="CK44" s="90"/>
      <c r="CL44" s="90"/>
      <c r="CM44" s="90"/>
      <c r="CN44" s="90"/>
      <c r="CO44" s="90"/>
      <c r="CP44" s="90"/>
      <c r="CQ44" s="90"/>
      <c r="CR44" s="90"/>
      <c r="CS44" s="90"/>
      <c r="CT44" s="90"/>
      <c r="CU44" s="90"/>
      <c r="CV44" s="90"/>
      <c r="CW44" s="90"/>
      <c r="CX44" s="90"/>
      <c r="CY44" s="90"/>
      <c r="CZ44" s="90"/>
      <c r="DA44" s="90"/>
      <c r="DB44" s="90"/>
      <c r="DC44" s="90"/>
      <c r="DD44" s="90"/>
      <c r="DE44" s="90"/>
      <c r="DF44" s="90"/>
      <c r="DG44" s="90"/>
      <c r="DH44" s="90"/>
      <c r="DI44" s="90"/>
      <c r="DJ44" s="90"/>
      <c r="DK44" s="90"/>
      <c r="DL44" s="90"/>
      <c r="DM44" s="90"/>
      <c r="DN44" s="90"/>
      <c r="DO44" s="90"/>
      <c r="DP44" s="90"/>
      <c r="DQ44" s="90"/>
      <c r="DR44" s="90"/>
      <c r="DS44" s="90"/>
      <c r="DT44" s="90"/>
      <c r="DU44" s="90"/>
      <c r="DV44" s="90"/>
      <c r="DW44" s="90"/>
      <c r="DX44" s="90"/>
      <c r="DY44" s="90"/>
      <c r="DZ44" s="90"/>
      <c r="EA44" s="90"/>
      <c r="EB44" s="90"/>
      <c r="EC44" s="90"/>
      <c r="ED44" s="90"/>
      <c r="EE44" s="90"/>
      <c r="EF44" s="90"/>
      <c r="EG44" s="90"/>
      <c r="EH44" s="90"/>
      <c r="EI44" s="90"/>
      <c r="EJ44" s="90"/>
      <c r="EK44" s="90"/>
      <c r="EL44" s="90"/>
      <c r="EM44" s="90"/>
      <c r="EN44" s="90"/>
      <c r="EO44" s="90"/>
      <c r="EP44" s="90"/>
      <c r="EQ44" s="90"/>
      <c r="ER44" s="90"/>
      <c r="ES44" s="90"/>
      <c r="ET44" s="90"/>
      <c r="EU44" s="90"/>
      <c r="EV44" s="90"/>
      <c r="EW44" s="90"/>
      <c r="EX44" s="90"/>
      <c r="EY44" s="90"/>
      <c r="EZ44" s="90"/>
      <c r="FA44" s="90"/>
      <c r="FB44" s="90"/>
      <c r="FC44" s="90"/>
      <c r="FD44" s="90"/>
      <c r="FE44" s="90"/>
      <c r="FF44" s="90"/>
      <c r="FG44" s="90"/>
      <c r="FH44" s="90"/>
      <c r="FI44" s="90"/>
      <c r="FJ44" s="90"/>
      <c r="FK44" s="90"/>
      <c r="FL44" s="90"/>
      <c r="FM44" s="90"/>
      <c r="FN44" s="90"/>
      <c r="FO44" s="90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</row>
    <row r="45" spans="1:192" s="84" customFormat="1" ht="31.5" hidden="1">
      <c r="A45" s="96">
        <f>COUNTA($D$4:D45)</f>
        <v>0</v>
      </c>
      <c r="B45" s="97" t="s">
        <v>158</v>
      </c>
      <c r="C45" s="93" t="s">
        <v>6</v>
      </c>
      <c r="D45" s="98"/>
      <c r="E45" s="98"/>
      <c r="F45" s="98"/>
      <c r="G45" s="101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  <c r="CC45" s="90"/>
      <c r="CD45" s="90"/>
      <c r="CE45" s="90"/>
      <c r="CF45" s="90"/>
      <c r="CG45" s="90"/>
      <c r="CH45" s="90"/>
      <c r="CI45" s="90"/>
      <c r="CJ45" s="90"/>
      <c r="CK45" s="90"/>
      <c r="CL45" s="90"/>
      <c r="CM45" s="90"/>
      <c r="CN45" s="90"/>
      <c r="CO45" s="90"/>
      <c r="CP45" s="90"/>
      <c r="CQ45" s="90"/>
      <c r="CR45" s="90"/>
      <c r="CS45" s="90"/>
      <c r="CT45" s="90"/>
      <c r="CU45" s="90"/>
      <c r="CV45" s="90"/>
      <c r="CW45" s="90"/>
      <c r="CX45" s="90"/>
      <c r="CY45" s="90"/>
      <c r="CZ45" s="90"/>
      <c r="DA45" s="90"/>
      <c r="DB45" s="90"/>
      <c r="DC45" s="90"/>
      <c r="DD45" s="90"/>
      <c r="DE45" s="90"/>
      <c r="DF45" s="90"/>
      <c r="DG45" s="90"/>
      <c r="DH45" s="90"/>
      <c r="DI45" s="90"/>
      <c r="DJ45" s="90"/>
      <c r="DK45" s="90"/>
      <c r="DL45" s="90"/>
      <c r="DM45" s="90"/>
      <c r="DN45" s="90"/>
      <c r="DO45" s="90"/>
      <c r="DP45" s="90"/>
      <c r="DQ45" s="90"/>
      <c r="DR45" s="90"/>
      <c r="DS45" s="90"/>
      <c r="DT45" s="90"/>
      <c r="DU45" s="90"/>
      <c r="DV45" s="90"/>
      <c r="DW45" s="90"/>
      <c r="DX45" s="90"/>
      <c r="DY45" s="90"/>
      <c r="DZ45" s="90"/>
      <c r="EA45" s="90"/>
      <c r="EB45" s="90"/>
      <c r="EC45" s="90"/>
      <c r="ED45" s="90"/>
      <c r="EE45" s="90"/>
      <c r="EF45" s="90"/>
      <c r="EG45" s="90"/>
      <c r="EH45" s="90"/>
      <c r="EI45" s="90"/>
      <c r="EJ45" s="90"/>
      <c r="EK45" s="90"/>
      <c r="EL45" s="90"/>
      <c r="EM45" s="90"/>
      <c r="EN45" s="90"/>
      <c r="EO45" s="90"/>
      <c r="EP45" s="90"/>
      <c r="EQ45" s="90"/>
      <c r="ER45" s="90"/>
      <c r="ES45" s="90"/>
      <c r="ET45" s="90"/>
      <c r="EU45" s="90"/>
      <c r="EV45" s="90"/>
      <c r="EW45" s="90"/>
      <c r="EX45" s="90"/>
      <c r="EY45" s="90"/>
      <c r="EZ45" s="90"/>
      <c r="FA45" s="90"/>
      <c r="FB45" s="90"/>
      <c r="FC45" s="90"/>
      <c r="FD45" s="90"/>
      <c r="FE45" s="90"/>
      <c r="FF45" s="90"/>
      <c r="FG45" s="90"/>
      <c r="FH45" s="90"/>
      <c r="FI45" s="90"/>
      <c r="FJ45" s="90"/>
      <c r="FK45" s="90"/>
      <c r="FL45" s="90"/>
      <c r="FM45" s="90"/>
      <c r="FN45" s="90"/>
      <c r="FO45" s="90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</row>
    <row r="46" spans="1:192" s="84" customFormat="1" ht="31.5" hidden="1">
      <c r="A46" s="96">
        <f>COUNTA($D$4:D46)</f>
        <v>0</v>
      </c>
      <c r="B46" s="97" t="s">
        <v>159</v>
      </c>
      <c r="C46" s="93" t="s">
        <v>6</v>
      </c>
      <c r="D46" s="98"/>
      <c r="E46" s="98"/>
      <c r="F46" s="98"/>
      <c r="G46" s="101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  <c r="CC46" s="90"/>
      <c r="CD46" s="90"/>
      <c r="CE46" s="90"/>
      <c r="CF46" s="90"/>
      <c r="CG46" s="90"/>
      <c r="CH46" s="90"/>
      <c r="CI46" s="90"/>
      <c r="CJ46" s="90"/>
      <c r="CK46" s="90"/>
      <c r="CL46" s="90"/>
      <c r="CM46" s="90"/>
      <c r="CN46" s="90"/>
      <c r="CO46" s="90"/>
      <c r="CP46" s="90"/>
      <c r="CQ46" s="90"/>
      <c r="CR46" s="90"/>
      <c r="CS46" s="90"/>
      <c r="CT46" s="90"/>
      <c r="CU46" s="90"/>
      <c r="CV46" s="90"/>
      <c r="CW46" s="90"/>
      <c r="CX46" s="90"/>
      <c r="CY46" s="90"/>
      <c r="CZ46" s="90"/>
      <c r="DA46" s="90"/>
      <c r="DB46" s="90"/>
      <c r="DC46" s="90"/>
      <c r="DD46" s="90"/>
      <c r="DE46" s="90"/>
      <c r="DF46" s="90"/>
      <c r="DG46" s="90"/>
      <c r="DH46" s="90"/>
      <c r="DI46" s="90"/>
      <c r="DJ46" s="90"/>
      <c r="DK46" s="90"/>
      <c r="DL46" s="90"/>
      <c r="DM46" s="90"/>
      <c r="DN46" s="90"/>
      <c r="DO46" s="90"/>
      <c r="DP46" s="90"/>
      <c r="DQ46" s="90"/>
      <c r="DR46" s="90"/>
      <c r="DS46" s="90"/>
      <c r="DT46" s="90"/>
      <c r="DU46" s="90"/>
      <c r="DV46" s="90"/>
      <c r="DW46" s="90"/>
      <c r="DX46" s="90"/>
      <c r="DY46" s="90"/>
      <c r="DZ46" s="90"/>
      <c r="EA46" s="90"/>
      <c r="EB46" s="90"/>
      <c r="EC46" s="90"/>
      <c r="ED46" s="90"/>
      <c r="EE46" s="90"/>
      <c r="EF46" s="90"/>
      <c r="EG46" s="90"/>
      <c r="EH46" s="90"/>
      <c r="EI46" s="90"/>
      <c r="EJ46" s="90"/>
      <c r="EK46" s="90"/>
      <c r="EL46" s="90"/>
      <c r="EM46" s="90"/>
      <c r="EN46" s="90"/>
      <c r="EO46" s="90"/>
      <c r="EP46" s="90"/>
      <c r="EQ46" s="90"/>
      <c r="ER46" s="90"/>
      <c r="ES46" s="90"/>
      <c r="ET46" s="90"/>
      <c r="EU46" s="90"/>
      <c r="EV46" s="90"/>
      <c r="EW46" s="90"/>
      <c r="EX46" s="90"/>
      <c r="EY46" s="90"/>
      <c r="EZ46" s="90"/>
      <c r="FA46" s="90"/>
      <c r="FB46" s="90"/>
      <c r="FC46" s="90"/>
      <c r="FD46" s="90"/>
      <c r="FE46" s="90"/>
      <c r="FF46" s="90"/>
      <c r="FG46" s="90"/>
      <c r="FH46" s="90"/>
      <c r="FI46" s="90"/>
      <c r="FJ46" s="90"/>
      <c r="FK46" s="90"/>
      <c r="FL46" s="90"/>
      <c r="FM46" s="90"/>
      <c r="FN46" s="90"/>
      <c r="FO46" s="90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</row>
    <row r="47" spans="1:192" s="84" customFormat="1" ht="16.5" hidden="1">
      <c r="A47" s="96">
        <f>COUNTA($D$4:D47)</f>
        <v>0</v>
      </c>
      <c r="B47" s="97" t="s">
        <v>160</v>
      </c>
      <c r="C47" s="93" t="s">
        <v>129</v>
      </c>
      <c r="D47" s="98"/>
      <c r="E47" s="98"/>
      <c r="F47" s="98"/>
      <c r="G47" s="101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  <c r="CC47" s="90"/>
      <c r="CD47" s="90"/>
      <c r="CE47" s="90"/>
      <c r="CF47" s="90"/>
      <c r="CG47" s="90"/>
      <c r="CH47" s="90"/>
      <c r="CI47" s="90"/>
      <c r="CJ47" s="90"/>
      <c r="CK47" s="90"/>
      <c r="CL47" s="90"/>
      <c r="CM47" s="90"/>
      <c r="CN47" s="90"/>
      <c r="CO47" s="90"/>
      <c r="CP47" s="90"/>
      <c r="CQ47" s="90"/>
      <c r="CR47" s="90"/>
      <c r="CS47" s="90"/>
      <c r="CT47" s="90"/>
      <c r="CU47" s="90"/>
      <c r="CV47" s="90"/>
      <c r="CW47" s="90"/>
      <c r="CX47" s="90"/>
      <c r="CY47" s="90"/>
      <c r="CZ47" s="90"/>
      <c r="DA47" s="90"/>
      <c r="DB47" s="90"/>
      <c r="DC47" s="90"/>
      <c r="DD47" s="90"/>
      <c r="DE47" s="90"/>
      <c r="DF47" s="90"/>
      <c r="DG47" s="90"/>
      <c r="DH47" s="90"/>
      <c r="DI47" s="90"/>
      <c r="DJ47" s="90"/>
      <c r="DK47" s="90"/>
      <c r="DL47" s="90"/>
      <c r="DM47" s="90"/>
      <c r="DN47" s="90"/>
      <c r="DO47" s="90"/>
      <c r="DP47" s="90"/>
      <c r="DQ47" s="90"/>
      <c r="DR47" s="90"/>
      <c r="DS47" s="90"/>
      <c r="DT47" s="90"/>
      <c r="DU47" s="90"/>
      <c r="DV47" s="90"/>
      <c r="DW47" s="90"/>
      <c r="DX47" s="90"/>
      <c r="DY47" s="90"/>
      <c r="DZ47" s="90"/>
      <c r="EA47" s="90"/>
      <c r="EB47" s="90"/>
      <c r="EC47" s="90"/>
      <c r="ED47" s="90"/>
      <c r="EE47" s="90"/>
      <c r="EF47" s="90"/>
      <c r="EG47" s="90"/>
      <c r="EH47" s="90"/>
      <c r="EI47" s="90"/>
      <c r="EJ47" s="90"/>
      <c r="EK47" s="90"/>
      <c r="EL47" s="90"/>
      <c r="EM47" s="90"/>
      <c r="EN47" s="90"/>
      <c r="EO47" s="90"/>
      <c r="EP47" s="90"/>
      <c r="EQ47" s="90"/>
      <c r="ER47" s="90"/>
      <c r="ES47" s="90"/>
      <c r="ET47" s="90"/>
      <c r="EU47" s="90"/>
      <c r="EV47" s="90"/>
      <c r="EW47" s="90"/>
      <c r="EX47" s="90"/>
      <c r="EY47" s="90"/>
      <c r="EZ47" s="90"/>
      <c r="FA47" s="90"/>
      <c r="FB47" s="90"/>
      <c r="FC47" s="90"/>
      <c r="FD47" s="90"/>
      <c r="FE47" s="90"/>
      <c r="FF47" s="90"/>
      <c r="FG47" s="90"/>
      <c r="FH47" s="90"/>
      <c r="FI47" s="90"/>
      <c r="FJ47" s="90"/>
      <c r="FK47" s="90"/>
      <c r="FL47" s="90"/>
      <c r="FM47" s="90"/>
      <c r="FN47" s="90"/>
      <c r="FO47" s="90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 s="85"/>
      <c r="GE47" s="85"/>
      <c r="GF47" s="85"/>
      <c r="GG47" s="85"/>
      <c r="GH47" s="85"/>
      <c r="GI47" s="85"/>
      <c r="GJ47" s="85"/>
    </row>
    <row r="48" spans="1:192" s="84" customFormat="1" ht="16.5" hidden="1">
      <c r="A48" s="86" t="s">
        <v>161</v>
      </c>
      <c r="B48" s="87" t="s">
        <v>162</v>
      </c>
      <c r="C48" s="86"/>
      <c r="D48" s="88"/>
      <c r="E48" s="88"/>
      <c r="F48" s="88"/>
      <c r="G48" s="89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  <c r="CC48" s="90"/>
      <c r="CD48" s="90"/>
      <c r="CE48" s="90"/>
      <c r="CF48" s="90"/>
      <c r="CG48" s="90"/>
      <c r="CH48" s="90"/>
      <c r="CI48" s="90"/>
      <c r="CJ48" s="90"/>
      <c r="CK48" s="90"/>
      <c r="CL48" s="90"/>
      <c r="CM48" s="90"/>
      <c r="CN48" s="90"/>
      <c r="CO48" s="90"/>
      <c r="CP48" s="90"/>
      <c r="CQ48" s="90"/>
      <c r="CR48" s="90"/>
      <c r="CS48" s="90"/>
      <c r="CT48" s="90"/>
      <c r="CU48" s="90"/>
      <c r="CV48" s="90"/>
      <c r="CW48" s="90"/>
      <c r="CX48" s="90"/>
      <c r="CY48" s="90"/>
      <c r="CZ48" s="90"/>
      <c r="DA48" s="90"/>
      <c r="DB48" s="90"/>
      <c r="DC48" s="90"/>
      <c r="DD48" s="90"/>
      <c r="DE48" s="90"/>
      <c r="DF48" s="90"/>
      <c r="DG48" s="90"/>
      <c r="DH48" s="90"/>
      <c r="DI48" s="90"/>
      <c r="DJ48" s="90"/>
      <c r="DK48" s="90"/>
      <c r="DL48" s="90"/>
      <c r="DM48" s="90"/>
      <c r="DN48" s="90"/>
      <c r="DO48" s="90"/>
      <c r="DP48" s="90"/>
      <c r="DQ48" s="90"/>
      <c r="DR48" s="90"/>
      <c r="DS48" s="90"/>
      <c r="DT48" s="90"/>
      <c r="DU48" s="90"/>
      <c r="DV48" s="90"/>
      <c r="DW48" s="90"/>
      <c r="DX48" s="90"/>
      <c r="DY48" s="90"/>
      <c r="DZ48" s="90"/>
      <c r="EA48" s="90"/>
      <c r="EB48" s="90"/>
      <c r="EC48" s="90"/>
      <c r="ED48" s="90"/>
      <c r="EE48" s="90"/>
      <c r="EF48" s="90"/>
      <c r="EG48" s="90"/>
      <c r="EH48" s="90"/>
      <c r="EI48" s="90"/>
      <c r="EJ48" s="90"/>
      <c r="EK48" s="90"/>
      <c r="EL48" s="90"/>
      <c r="EM48" s="90"/>
      <c r="EN48" s="90"/>
      <c r="EO48" s="90"/>
      <c r="EP48" s="90"/>
      <c r="EQ48" s="90"/>
      <c r="ER48" s="90"/>
      <c r="ES48" s="90"/>
      <c r="ET48" s="90"/>
      <c r="EU48" s="90"/>
      <c r="EV48" s="90"/>
      <c r="EW48" s="90"/>
      <c r="EX48" s="90"/>
      <c r="EY48" s="90"/>
      <c r="EZ48" s="90"/>
      <c r="FA48" s="90"/>
      <c r="FB48" s="90"/>
      <c r="FC48" s="90"/>
      <c r="FD48" s="90"/>
      <c r="FE48" s="90"/>
      <c r="FF48" s="90"/>
      <c r="FG48" s="90"/>
      <c r="FH48" s="90"/>
      <c r="FI48" s="90"/>
      <c r="FJ48" s="90"/>
      <c r="FK48" s="90"/>
      <c r="FL48" s="90"/>
      <c r="FM48" s="90"/>
      <c r="FN48" s="90"/>
      <c r="FO48" s="90"/>
      <c r="FP48" s="85"/>
      <c r="FQ48" s="85"/>
      <c r="FR48" s="85"/>
      <c r="FS48" s="85"/>
      <c r="FT48" s="85"/>
      <c r="FU48" s="85"/>
      <c r="FV48" s="85"/>
      <c r="FW48" s="85"/>
      <c r="FX48" s="85"/>
      <c r="FY48" s="85"/>
      <c r="FZ48" s="85"/>
      <c r="GA48" s="85"/>
      <c r="GB48" s="85"/>
      <c r="GC48" s="85"/>
      <c r="GD48" s="85"/>
      <c r="GE48" s="85"/>
      <c r="GF48" s="85"/>
      <c r="GG48" s="85"/>
      <c r="GH48" s="85"/>
      <c r="GI48" s="85"/>
      <c r="GJ48" s="85"/>
    </row>
    <row r="49" spans="1:192" s="84" customFormat="1" ht="31.5" hidden="1">
      <c r="A49" s="96">
        <f>COUNTA($D$4:D49)</f>
        <v>0</v>
      </c>
      <c r="B49" s="97" t="s">
        <v>163</v>
      </c>
      <c r="C49" s="93" t="s">
        <v>6</v>
      </c>
      <c r="D49" s="98"/>
      <c r="E49" s="98"/>
      <c r="F49" s="98"/>
      <c r="G49" s="101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  <c r="CC49" s="90"/>
      <c r="CD49" s="90"/>
      <c r="CE49" s="90"/>
      <c r="CF49" s="90"/>
      <c r="CG49" s="90"/>
      <c r="CH49" s="90"/>
      <c r="CI49" s="90"/>
      <c r="CJ49" s="90"/>
      <c r="CK49" s="90"/>
      <c r="CL49" s="90"/>
      <c r="CM49" s="90"/>
      <c r="CN49" s="90"/>
      <c r="CO49" s="90"/>
      <c r="CP49" s="90"/>
      <c r="CQ49" s="90"/>
      <c r="CR49" s="90"/>
      <c r="CS49" s="90"/>
      <c r="CT49" s="90"/>
      <c r="CU49" s="90"/>
      <c r="CV49" s="90"/>
      <c r="CW49" s="90"/>
      <c r="CX49" s="90"/>
      <c r="CY49" s="90"/>
      <c r="CZ49" s="90"/>
      <c r="DA49" s="90"/>
      <c r="DB49" s="90"/>
      <c r="DC49" s="90"/>
      <c r="DD49" s="90"/>
      <c r="DE49" s="90"/>
      <c r="DF49" s="90"/>
      <c r="DG49" s="90"/>
      <c r="DH49" s="90"/>
      <c r="DI49" s="90"/>
      <c r="DJ49" s="90"/>
      <c r="DK49" s="90"/>
      <c r="DL49" s="90"/>
      <c r="DM49" s="90"/>
      <c r="DN49" s="90"/>
      <c r="DO49" s="90"/>
      <c r="DP49" s="90"/>
      <c r="DQ49" s="90"/>
      <c r="DR49" s="90"/>
      <c r="DS49" s="90"/>
      <c r="DT49" s="90"/>
      <c r="DU49" s="90"/>
      <c r="DV49" s="90"/>
      <c r="DW49" s="90"/>
      <c r="DX49" s="90"/>
      <c r="DY49" s="90"/>
      <c r="DZ49" s="90"/>
      <c r="EA49" s="90"/>
      <c r="EB49" s="90"/>
      <c r="EC49" s="90"/>
      <c r="ED49" s="90"/>
      <c r="EE49" s="90"/>
      <c r="EF49" s="90"/>
      <c r="EG49" s="90"/>
      <c r="EH49" s="90"/>
      <c r="EI49" s="90"/>
      <c r="EJ49" s="90"/>
      <c r="EK49" s="90"/>
      <c r="EL49" s="90"/>
      <c r="EM49" s="90"/>
      <c r="EN49" s="90"/>
      <c r="EO49" s="90"/>
      <c r="EP49" s="90"/>
      <c r="EQ49" s="90"/>
      <c r="ER49" s="90"/>
      <c r="ES49" s="90"/>
      <c r="ET49" s="90"/>
      <c r="EU49" s="90"/>
      <c r="EV49" s="90"/>
      <c r="EW49" s="90"/>
      <c r="EX49" s="90"/>
      <c r="EY49" s="90"/>
      <c r="EZ49" s="90"/>
      <c r="FA49" s="90"/>
      <c r="FB49" s="90"/>
      <c r="FC49" s="90"/>
      <c r="FD49" s="90"/>
      <c r="FE49" s="90"/>
      <c r="FF49" s="90"/>
      <c r="FG49" s="90"/>
      <c r="FH49" s="90"/>
      <c r="FI49" s="90"/>
      <c r="FJ49" s="90"/>
      <c r="FK49" s="90"/>
      <c r="FL49" s="90"/>
      <c r="FM49" s="90"/>
      <c r="FN49" s="90"/>
      <c r="FO49" s="90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 s="85"/>
      <c r="GE49" s="85"/>
      <c r="GF49" s="85"/>
      <c r="GG49" s="85"/>
      <c r="GH49" s="85"/>
      <c r="GI49" s="85"/>
      <c r="GJ49" s="85"/>
    </row>
    <row r="50" spans="1:192" s="84" customFormat="1" ht="42" hidden="1" customHeight="1">
      <c r="A50" s="96">
        <f>COUNTA($D$4:D50)</f>
        <v>0</v>
      </c>
      <c r="B50" s="97" t="s">
        <v>164</v>
      </c>
      <c r="C50" s="93" t="s">
        <v>6</v>
      </c>
      <c r="D50" s="98"/>
      <c r="E50" s="98"/>
      <c r="F50" s="98"/>
      <c r="G50" s="101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90"/>
      <c r="CB50" s="90"/>
      <c r="CC50" s="90"/>
      <c r="CD50" s="90"/>
      <c r="CE50" s="90"/>
      <c r="CF50" s="90"/>
      <c r="CG50" s="90"/>
      <c r="CH50" s="90"/>
      <c r="CI50" s="90"/>
      <c r="CJ50" s="90"/>
      <c r="CK50" s="90"/>
      <c r="CL50" s="90"/>
      <c r="CM50" s="90"/>
      <c r="CN50" s="90"/>
      <c r="CO50" s="90"/>
      <c r="CP50" s="90"/>
      <c r="CQ50" s="90"/>
      <c r="CR50" s="90"/>
      <c r="CS50" s="90"/>
      <c r="CT50" s="90"/>
      <c r="CU50" s="90"/>
      <c r="CV50" s="90"/>
      <c r="CW50" s="90"/>
      <c r="CX50" s="90"/>
      <c r="CY50" s="90"/>
      <c r="CZ50" s="90"/>
      <c r="DA50" s="90"/>
      <c r="DB50" s="90"/>
      <c r="DC50" s="90"/>
      <c r="DD50" s="90"/>
      <c r="DE50" s="90"/>
      <c r="DF50" s="90"/>
      <c r="DG50" s="90"/>
      <c r="DH50" s="90"/>
      <c r="DI50" s="90"/>
      <c r="DJ50" s="90"/>
      <c r="DK50" s="90"/>
      <c r="DL50" s="90"/>
      <c r="DM50" s="90"/>
      <c r="DN50" s="90"/>
      <c r="DO50" s="90"/>
      <c r="DP50" s="90"/>
      <c r="DQ50" s="90"/>
      <c r="DR50" s="90"/>
      <c r="DS50" s="90"/>
      <c r="DT50" s="90"/>
      <c r="DU50" s="90"/>
      <c r="DV50" s="90"/>
      <c r="DW50" s="90"/>
      <c r="DX50" s="90"/>
      <c r="DY50" s="90"/>
      <c r="DZ50" s="90"/>
      <c r="EA50" s="90"/>
      <c r="EB50" s="90"/>
      <c r="EC50" s="90"/>
      <c r="ED50" s="90"/>
      <c r="EE50" s="90"/>
      <c r="EF50" s="90"/>
      <c r="EG50" s="90"/>
      <c r="EH50" s="90"/>
      <c r="EI50" s="90"/>
      <c r="EJ50" s="90"/>
      <c r="EK50" s="90"/>
      <c r="EL50" s="90"/>
      <c r="EM50" s="90"/>
      <c r="EN50" s="90"/>
      <c r="EO50" s="90"/>
      <c r="EP50" s="90"/>
      <c r="EQ50" s="90"/>
      <c r="ER50" s="90"/>
      <c r="ES50" s="90"/>
      <c r="ET50" s="90"/>
      <c r="EU50" s="90"/>
      <c r="EV50" s="90"/>
      <c r="EW50" s="90"/>
      <c r="EX50" s="90"/>
      <c r="EY50" s="90"/>
      <c r="EZ50" s="90"/>
      <c r="FA50" s="90"/>
      <c r="FB50" s="90"/>
      <c r="FC50" s="90"/>
      <c r="FD50" s="90"/>
      <c r="FE50" s="90"/>
      <c r="FF50" s="90"/>
      <c r="FG50" s="90"/>
      <c r="FH50" s="90"/>
      <c r="FI50" s="90"/>
      <c r="FJ50" s="90"/>
      <c r="FK50" s="90"/>
      <c r="FL50" s="90"/>
      <c r="FM50" s="90"/>
      <c r="FN50" s="90"/>
      <c r="FO50" s="90"/>
      <c r="FP50" s="85"/>
      <c r="FQ50" s="85"/>
      <c r="FR50" s="85"/>
      <c r="FS50" s="85"/>
      <c r="FT50" s="85"/>
      <c r="FU50" s="85"/>
      <c r="FV50" s="85"/>
      <c r="FW50" s="85"/>
      <c r="FX50" s="85"/>
      <c r="FY50" s="85"/>
      <c r="FZ50" s="85"/>
      <c r="GA50" s="85"/>
      <c r="GB50" s="85"/>
      <c r="GC50" s="85"/>
      <c r="GD50" s="85"/>
      <c r="GE50" s="85"/>
      <c r="GF50" s="85"/>
      <c r="GG50" s="85"/>
      <c r="GH50" s="85"/>
      <c r="GI50" s="85"/>
      <c r="GJ50" s="85"/>
    </row>
    <row r="51" spans="1:192" s="84" customFormat="1" ht="31.5" hidden="1">
      <c r="A51" s="96">
        <f>COUNTA($D$4:D51)</f>
        <v>0</v>
      </c>
      <c r="B51" s="97" t="s">
        <v>165</v>
      </c>
      <c r="C51" s="93" t="s">
        <v>6</v>
      </c>
      <c r="D51" s="98"/>
      <c r="E51" s="98"/>
      <c r="F51" s="98"/>
      <c r="G51" s="101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90"/>
      <c r="CB51" s="90"/>
      <c r="CC51" s="90"/>
      <c r="CD51" s="90"/>
      <c r="CE51" s="90"/>
      <c r="CF51" s="90"/>
      <c r="CG51" s="90"/>
      <c r="CH51" s="90"/>
      <c r="CI51" s="90"/>
      <c r="CJ51" s="90"/>
      <c r="CK51" s="90"/>
      <c r="CL51" s="90"/>
      <c r="CM51" s="90"/>
      <c r="CN51" s="90"/>
      <c r="CO51" s="90"/>
      <c r="CP51" s="90"/>
      <c r="CQ51" s="90"/>
      <c r="CR51" s="90"/>
      <c r="CS51" s="90"/>
      <c r="CT51" s="90"/>
      <c r="CU51" s="90"/>
      <c r="CV51" s="90"/>
      <c r="CW51" s="90"/>
      <c r="CX51" s="90"/>
      <c r="CY51" s="90"/>
      <c r="CZ51" s="90"/>
      <c r="DA51" s="90"/>
      <c r="DB51" s="90"/>
      <c r="DC51" s="90"/>
      <c r="DD51" s="90"/>
      <c r="DE51" s="90"/>
      <c r="DF51" s="90"/>
      <c r="DG51" s="90"/>
      <c r="DH51" s="90"/>
      <c r="DI51" s="90"/>
      <c r="DJ51" s="90"/>
      <c r="DK51" s="90"/>
      <c r="DL51" s="90"/>
      <c r="DM51" s="90"/>
      <c r="DN51" s="90"/>
      <c r="DO51" s="90"/>
      <c r="DP51" s="90"/>
      <c r="DQ51" s="90"/>
      <c r="DR51" s="90"/>
      <c r="DS51" s="90"/>
      <c r="DT51" s="90"/>
      <c r="DU51" s="90"/>
      <c r="DV51" s="90"/>
      <c r="DW51" s="90"/>
      <c r="DX51" s="90"/>
      <c r="DY51" s="90"/>
      <c r="DZ51" s="90"/>
      <c r="EA51" s="90"/>
      <c r="EB51" s="90"/>
      <c r="EC51" s="90"/>
      <c r="ED51" s="90"/>
      <c r="EE51" s="90"/>
      <c r="EF51" s="90"/>
      <c r="EG51" s="90"/>
      <c r="EH51" s="90"/>
      <c r="EI51" s="90"/>
      <c r="EJ51" s="90"/>
      <c r="EK51" s="90"/>
      <c r="EL51" s="90"/>
      <c r="EM51" s="90"/>
      <c r="EN51" s="90"/>
      <c r="EO51" s="90"/>
      <c r="EP51" s="90"/>
      <c r="EQ51" s="90"/>
      <c r="ER51" s="90"/>
      <c r="ES51" s="90"/>
      <c r="ET51" s="90"/>
      <c r="EU51" s="90"/>
      <c r="EV51" s="90"/>
      <c r="EW51" s="90"/>
      <c r="EX51" s="90"/>
      <c r="EY51" s="90"/>
      <c r="EZ51" s="90"/>
      <c r="FA51" s="90"/>
      <c r="FB51" s="90"/>
      <c r="FC51" s="90"/>
      <c r="FD51" s="90"/>
      <c r="FE51" s="90"/>
      <c r="FF51" s="90"/>
      <c r="FG51" s="90"/>
      <c r="FH51" s="90"/>
      <c r="FI51" s="90"/>
      <c r="FJ51" s="90"/>
      <c r="FK51" s="90"/>
      <c r="FL51" s="90"/>
      <c r="FM51" s="90"/>
      <c r="FN51" s="90"/>
      <c r="FO51" s="90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 s="85"/>
      <c r="GE51" s="85"/>
      <c r="GF51" s="85"/>
      <c r="GG51" s="85"/>
      <c r="GH51" s="85"/>
      <c r="GI51" s="85"/>
      <c r="GJ51" s="85"/>
    </row>
    <row r="52" spans="1:192" s="84" customFormat="1" ht="31.5" hidden="1">
      <c r="A52" s="96">
        <f>COUNTA($D$4:D52)</f>
        <v>0</v>
      </c>
      <c r="B52" s="97" t="s">
        <v>166</v>
      </c>
      <c r="C52" s="93" t="s">
        <v>6</v>
      </c>
      <c r="D52" s="98"/>
      <c r="E52" s="98"/>
      <c r="F52" s="98"/>
      <c r="G52" s="101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  <c r="CC52" s="90"/>
      <c r="CD52" s="90"/>
      <c r="CE52" s="90"/>
      <c r="CF52" s="90"/>
      <c r="CG52" s="90"/>
      <c r="CH52" s="90"/>
      <c r="CI52" s="90"/>
      <c r="CJ52" s="90"/>
      <c r="CK52" s="90"/>
      <c r="CL52" s="90"/>
      <c r="CM52" s="90"/>
      <c r="CN52" s="90"/>
      <c r="CO52" s="90"/>
      <c r="CP52" s="90"/>
      <c r="CQ52" s="90"/>
      <c r="CR52" s="90"/>
      <c r="CS52" s="90"/>
      <c r="CT52" s="90"/>
      <c r="CU52" s="90"/>
      <c r="CV52" s="90"/>
      <c r="CW52" s="90"/>
      <c r="CX52" s="90"/>
      <c r="CY52" s="90"/>
      <c r="CZ52" s="90"/>
      <c r="DA52" s="90"/>
      <c r="DB52" s="90"/>
      <c r="DC52" s="90"/>
      <c r="DD52" s="90"/>
      <c r="DE52" s="90"/>
      <c r="DF52" s="90"/>
      <c r="DG52" s="90"/>
      <c r="DH52" s="90"/>
      <c r="DI52" s="90"/>
      <c r="DJ52" s="90"/>
      <c r="DK52" s="90"/>
      <c r="DL52" s="90"/>
      <c r="DM52" s="90"/>
      <c r="DN52" s="90"/>
      <c r="DO52" s="90"/>
      <c r="DP52" s="90"/>
      <c r="DQ52" s="90"/>
      <c r="DR52" s="90"/>
      <c r="DS52" s="90"/>
      <c r="DT52" s="90"/>
      <c r="DU52" s="90"/>
      <c r="DV52" s="90"/>
      <c r="DW52" s="90"/>
      <c r="DX52" s="90"/>
      <c r="DY52" s="90"/>
      <c r="DZ52" s="90"/>
      <c r="EA52" s="90"/>
      <c r="EB52" s="90"/>
      <c r="EC52" s="90"/>
      <c r="ED52" s="90"/>
      <c r="EE52" s="90"/>
      <c r="EF52" s="90"/>
      <c r="EG52" s="90"/>
      <c r="EH52" s="90"/>
      <c r="EI52" s="90"/>
      <c r="EJ52" s="90"/>
      <c r="EK52" s="90"/>
      <c r="EL52" s="90"/>
      <c r="EM52" s="90"/>
      <c r="EN52" s="90"/>
      <c r="EO52" s="90"/>
      <c r="EP52" s="90"/>
      <c r="EQ52" s="90"/>
      <c r="ER52" s="90"/>
      <c r="ES52" s="90"/>
      <c r="ET52" s="90"/>
      <c r="EU52" s="90"/>
      <c r="EV52" s="90"/>
      <c r="EW52" s="90"/>
      <c r="EX52" s="90"/>
      <c r="EY52" s="90"/>
      <c r="EZ52" s="90"/>
      <c r="FA52" s="90"/>
      <c r="FB52" s="90"/>
      <c r="FC52" s="90"/>
      <c r="FD52" s="90"/>
      <c r="FE52" s="90"/>
      <c r="FF52" s="90"/>
      <c r="FG52" s="90"/>
      <c r="FH52" s="90"/>
      <c r="FI52" s="90"/>
      <c r="FJ52" s="90"/>
      <c r="FK52" s="90"/>
      <c r="FL52" s="90"/>
      <c r="FM52" s="90"/>
      <c r="FN52" s="90"/>
      <c r="FO52" s="90"/>
      <c r="FP52" s="85"/>
      <c r="FQ52" s="85"/>
      <c r="FR52" s="85"/>
      <c r="FS52" s="85"/>
      <c r="FT52" s="85"/>
      <c r="FU52" s="85"/>
      <c r="FV52" s="85"/>
      <c r="FW52" s="85"/>
      <c r="FX52" s="85"/>
      <c r="FY52" s="85"/>
      <c r="FZ52" s="85"/>
      <c r="GA52" s="85"/>
      <c r="GB52" s="85"/>
      <c r="GC52" s="85"/>
      <c r="GD52" s="85"/>
      <c r="GE52" s="85"/>
      <c r="GF52" s="85"/>
      <c r="GG52" s="85"/>
      <c r="GH52" s="85"/>
      <c r="GI52" s="85"/>
      <c r="GJ52" s="85"/>
    </row>
    <row r="53" spans="1:192" s="84" customFormat="1" ht="31.5" hidden="1">
      <c r="A53" s="96">
        <f>COUNTA($D$4:D53)</f>
        <v>0</v>
      </c>
      <c r="B53" s="97" t="s">
        <v>167</v>
      </c>
      <c r="C53" s="93" t="s">
        <v>6</v>
      </c>
      <c r="D53" s="98"/>
      <c r="E53" s="98"/>
      <c r="F53" s="98"/>
      <c r="G53" s="101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  <c r="CC53" s="90"/>
      <c r="CD53" s="90"/>
      <c r="CE53" s="90"/>
      <c r="CF53" s="90"/>
      <c r="CG53" s="90"/>
      <c r="CH53" s="90"/>
      <c r="CI53" s="90"/>
      <c r="CJ53" s="90"/>
      <c r="CK53" s="90"/>
      <c r="CL53" s="90"/>
      <c r="CM53" s="90"/>
      <c r="CN53" s="90"/>
      <c r="CO53" s="90"/>
      <c r="CP53" s="90"/>
      <c r="CQ53" s="90"/>
      <c r="CR53" s="90"/>
      <c r="CS53" s="90"/>
      <c r="CT53" s="90"/>
      <c r="CU53" s="90"/>
      <c r="CV53" s="90"/>
      <c r="CW53" s="90"/>
      <c r="CX53" s="90"/>
      <c r="CY53" s="90"/>
      <c r="CZ53" s="90"/>
      <c r="DA53" s="90"/>
      <c r="DB53" s="90"/>
      <c r="DC53" s="90"/>
      <c r="DD53" s="90"/>
      <c r="DE53" s="90"/>
      <c r="DF53" s="90"/>
      <c r="DG53" s="90"/>
      <c r="DH53" s="90"/>
      <c r="DI53" s="90"/>
      <c r="DJ53" s="90"/>
      <c r="DK53" s="90"/>
      <c r="DL53" s="90"/>
      <c r="DM53" s="90"/>
      <c r="DN53" s="90"/>
      <c r="DO53" s="90"/>
      <c r="DP53" s="90"/>
      <c r="DQ53" s="90"/>
      <c r="DR53" s="90"/>
      <c r="DS53" s="90"/>
      <c r="DT53" s="90"/>
      <c r="DU53" s="90"/>
      <c r="DV53" s="90"/>
      <c r="DW53" s="90"/>
      <c r="DX53" s="90"/>
      <c r="DY53" s="90"/>
      <c r="DZ53" s="90"/>
      <c r="EA53" s="90"/>
      <c r="EB53" s="90"/>
      <c r="EC53" s="90"/>
      <c r="ED53" s="90"/>
      <c r="EE53" s="90"/>
      <c r="EF53" s="90"/>
      <c r="EG53" s="90"/>
      <c r="EH53" s="90"/>
      <c r="EI53" s="90"/>
      <c r="EJ53" s="90"/>
      <c r="EK53" s="90"/>
      <c r="EL53" s="90"/>
      <c r="EM53" s="90"/>
      <c r="EN53" s="90"/>
      <c r="EO53" s="90"/>
      <c r="EP53" s="90"/>
      <c r="EQ53" s="90"/>
      <c r="ER53" s="90"/>
      <c r="ES53" s="90"/>
      <c r="ET53" s="90"/>
      <c r="EU53" s="90"/>
      <c r="EV53" s="90"/>
      <c r="EW53" s="90"/>
      <c r="EX53" s="90"/>
      <c r="EY53" s="90"/>
      <c r="EZ53" s="90"/>
      <c r="FA53" s="90"/>
      <c r="FB53" s="90"/>
      <c r="FC53" s="90"/>
      <c r="FD53" s="90"/>
      <c r="FE53" s="90"/>
      <c r="FF53" s="90"/>
      <c r="FG53" s="90"/>
      <c r="FH53" s="90"/>
      <c r="FI53" s="90"/>
      <c r="FJ53" s="90"/>
      <c r="FK53" s="90"/>
      <c r="FL53" s="90"/>
      <c r="FM53" s="90"/>
      <c r="FN53" s="90"/>
      <c r="FO53" s="90"/>
      <c r="FP53" s="85"/>
      <c r="FQ53" s="85"/>
      <c r="FR53" s="85"/>
      <c r="FS53" s="85"/>
      <c r="FT53" s="85"/>
      <c r="FU53" s="85"/>
      <c r="FV53" s="85"/>
      <c r="FW53" s="85"/>
      <c r="FX53" s="85"/>
      <c r="FY53" s="85"/>
      <c r="FZ53" s="85"/>
      <c r="GA53" s="85"/>
      <c r="GB53" s="85"/>
      <c r="GC53" s="85"/>
      <c r="GD53" s="85"/>
      <c r="GE53" s="85"/>
      <c r="GF53" s="85"/>
      <c r="GG53" s="85"/>
      <c r="GH53" s="85"/>
      <c r="GI53" s="85"/>
      <c r="GJ53" s="85"/>
    </row>
    <row r="54" spans="1:192" s="84" customFormat="1" ht="47.25" hidden="1">
      <c r="A54" s="96">
        <f>COUNTA($D$4:D54)</f>
        <v>0</v>
      </c>
      <c r="B54" s="97" t="s">
        <v>168</v>
      </c>
      <c r="C54" s="93" t="s">
        <v>6</v>
      </c>
      <c r="D54" s="98"/>
      <c r="E54" s="98"/>
      <c r="F54" s="98"/>
      <c r="G54" s="101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90"/>
      <c r="CB54" s="90"/>
      <c r="CC54" s="90"/>
      <c r="CD54" s="90"/>
      <c r="CE54" s="90"/>
      <c r="CF54" s="90"/>
      <c r="CG54" s="90"/>
      <c r="CH54" s="90"/>
      <c r="CI54" s="90"/>
      <c r="CJ54" s="90"/>
      <c r="CK54" s="90"/>
      <c r="CL54" s="90"/>
      <c r="CM54" s="90"/>
      <c r="CN54" s="90"/>
      <c r="CO54" s="90"/>
      <c r="CP54" s="90"/>
      <c r="CQ54" s="90"/>
      <c r="CR54" s="90"/>
      <c r="CS54" s="90"/>
      <c r="CT54" s="90"/>
      <c r="CU54" s="90"/>
      <c r="CV54" s="90"/>
      <c r="CW54" s="90"/>
      <c r="CX54" s="90"/>
      <c r="CY54" s="90"/>
      <c r="CZ54" s="90"/>
      <c r="DA54" s="90"/>
      <c r="DB54" s="90"/>
      <c r="DC54" s="90"/>
      <c r="DD54" s="90"/>
      <c r="DE54" s="90"/>
      <c r="DF54" s="90"/>
      <c r="DG54" s="90"/>
      <c r="DH54" s="90"/>
      <c r="DI54" s="90"/>
      <c r="DJ54" s="90"/>
      <c r="DK54" s="90"/>
      <c r="DL54" s="90"/>
      <c r="DM54" s="90"/>
      <c r="DN54" s="90"/>
      <c r="DO54" s="90"/>
      <c r="DP54" s="90"/>
      <c r="DQ54" s="90"/>
      <c r="DR54" s="90"/>
      <c r="DS54" s="90"/>
      <c r="DT54" s="90"/>
      <c r="DU54" s="90"/>
      <c r="DV54" s="90"/>
      <c r="DW54" s="90"/>
      <c r="DX54" s="90"/>
      <c r="DY54" s="90"/>
      <c r="DZ54" s="90"/>
      <c r="EA54" s="90"/>
      <c r="EB54" s="90"/>
      <c r="EC54" s="90"/>
      <c r="ED54" s="90"/>
      <c r="EE54" s="90"/>
      <c r="EF54" s="90"/>
      <c r="EG54" s="90"/>
      <c r="EH54" s="90"/>
      <c r="EI54" s="90"/>
      <c r="EJ54" s="90"/>
      <c r="EK54" s="90"/>
      <c r="EL54" s="90"/>
      <c r="EM54" s="90"/>
      <c r="EN54" s="90"/>
      <c r="EO54" s="90"/>
      <c r="EP54" s="90"/>
      <c r="EQ54" s="90"/>
      <c r="ER54" s="90"/>
      <c r="ES54" s="90"/>
      <c r="ET54" s="90"/>
      <c r="EU54" s="90"/>
      <c r="EV54" s="90"/>
      <c r="EW54" s="90"/>
      <c r="EX54" s="90"/>
      <c r="EY54" s="90"/>
      <c r="EZ54" s="90"/>
      <c r="FA54" s="90"/>
      <c r="FB54" s="90"/>
      <c r="FC54" s="90"/>
      <c r="FD54" s="90"/>
      <c r="FE54" s="90"/>
      <c r="FF54" s="90"/>
      <c r="FG54" s="90"/>
      <c r="FH54" s="90"/>
      <c r="FI54" s="90"/>
      <c r="FJ54" s="90"/>
      <c r="FK54" s="90"/>
      <c r="FL54" s="90"/>
      <c r="FM54" s="90"/>
      <c r="FN54" s="90"/>
      <c r="FO54" s="90"/>
      <c r="FP54" s="85"/>
      <c r="FQ54" s="85"/>
      <c r="FR54" s="85"/>
      <c r="FS54" s="85"/>
      <c r="FT54" s="85"/>
      <c r="FU54" s="85"/>
      <c r="FV54" s="85"/>
      <c r="FW54" s="85"/>
      <c r="FX54" s="85"/>
      <c r="FY54" s="85"/>
      <c r="FZ54" s="85"/>
      <c r="GA54" s="85"/>
      <c r="GB54" s="85"/>
      <c r="GC54" s="85"/>
      <c r="GD54" s="85"/>
      <c r="GE54" s="85"/>
      <c r="GF54" s="85"/>
      <c r="GG54" s="85"/>
      <c r="GH54" s="85"/>
      <c r="GI54" s="85"/>
      <c r="GJ54" s="85"/>
    </row>
    <row r="55" spans="1:192" s="84" customFormat="1" ht="47.25" hidden="1">
      <c r="A55" s="96">
        <f>COUNTA($D$4:D55)</f>
        <v>0</v>
      </c>
      <c r="B55" s="97" t="s">
        <v>169</v>
      </c>
      <c r="C55" s="93" t="s">
        <v>6</v>
      </c>
      <c r="D55" s="98"/>
      <c r="E55" s="98"/>
      <c r="F55" s="98"/>
      <c r="G55" s="104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  <c r="CC55" s="90"/>
      <c r="CD55" s="90"/>
      <c r="CE55" s="90"/>
      <c r="CF55" s="90"/>
      <c r="CG55" s="90"/>
      <c r="CH55" s="90"/>
      <c r="CI55" s="90"/>
      <c r="CJ55" s="90"/>
      <c r="CK55" s="90"/>
      <c r="CL55" s="90"/>
      <c r="CM55" s="90"/>
      <c r="CN55" s="90"/>
      <c r="CO55" s="90"/>
      <c r="CP55" s="90"/>
      <c r="CQ55" s="90"/>
      <c r="CR55" s="90"/>
      <c r="CS55" s="90"/>
      <c r="CT55" s="90"/>
      <c r="CU55" s="90"/>
      <c r="CV55" s="90"/>
      <c r="CW55" s="90"/>
      <c r="CX55" s="90"/>
      <c r="CY55" s="90"/>
      <c r="CZ55" s="90"/>
      <c r="DA55" s="90"/>
      <c r="DB55" s="90"/>
      <c r="DC55" s="90"/>
      <c r="DD55" s="90"/>
      <c r="DE55" s="90"/>
      <c r="DF55" s="90"/>
      <c r="DG55" s="90"/>
      <c r="DH55" s="90"/>
      <c r="DI55" s="90"/>
      <c r="DJ55" s="90"/>
      <c r="DK55" s="90"/>
      <c r="DL55" s="90"/>
      <c r="DM55" s="90"/>
      <c r="DN55" s="90"/>
      <c r="DO55" s="90"/>
      <c r="DP55" s="90"/>
      <c r="DQ55" s="90"/>
      <c r="DR55" s="90"/>
      <c r="DS55" s="90"/>
      <c r="DT55" s="90"/>
      <c r="DU55" s="90"/>
      <c r="DV55" s="90"/>
      <c r="DW55" s="90"/>
      <c r="DX55" s="90"/>
      <c r="DY55" s="90"/>
      <c r="DZ55" s="90"/>
      <c r="EA55" s="90"/>
      <c r="EB55" s="90"/>
      <c r="EC55" s="90"/>
      <c r="ED55" s="90"/>
      <c r="EE55" s="90"/>
      <c r="EF55" s="90"/>
      <c r="EG55" s="90"/>
      <c r="EH55" s="90"/>
      <c r="EI55" s="90"/>
      <c r="EJ55" s="90"/>
      <c r="EK55" s="90"/>
      <c r="EL55" s="90"/>
      <c r="EM55" s="90"/>
      <c r="EN55" s="90"/>
      <c r="EO55" s="90"/>
      <c r="EP55" s="90"/>
      <c r="EQ55" s="90"/>
      <c r="ER55" s="90"/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  <c r="FE55" s="90"/>
      <c r="FF55" s="90"/>
      <c r="FG55" s="90"/>
      <c r="FH55" s="90"/>
      <c r="FI55" s="90"/>
      <c r="FJ55" s="90"/>
      <c r="FK55" s="90"/>
      <c r="FL55" s="90"/>
      <c r="FM55" s="90"/>
      <c r="FN55" s="90"/>
      <c r="FO55" s="90"/>
      <c r="FP55" s="85"/>
      <c r="FQ55" s="85"/>
      <c r="FR55" s="85"/>
      <c r="FS55" s="85"/>
      <c r="FT55" s="85"/>
      <c r="FU55" s="85"/>
      <c r="FV55" s="85"/>
      <c r="FW55" s="85"/>
      <c r="FX55" s="85"/>
      <c r="FY55" s="85"/>
      <c r="FZ55" s="85"/>
      <c r="GA55" s="85"/>
      <c r="GB55" s="85"/>
      <c r="GC55" s="85"/>
      <c r="GD55" s="85"/>
      <c r="GE55" s="85"/>
      <c r="GF55" s="85"/>
      <c r="GG55" s="85"/>
      <c r="GH55" s="85"/>
      <c r="GI55" s="85"/>
      <c r="GJ55" s="85"/>
    </row>
    <row r="56" spans="1:192" s="84" customFormat="1" ht="42" hidden="1" customHeight="1">
      <c r="A56" s="96">
        <f>COUNTA($D$4:D56)</f>
        <v>0</v>
      </c>
      <c r="B56" s="97" t="s">
        <v>170</v>
      </c>
      <c r="C56" s="93" t="s">
        <v>6</v>
      </c>
      <c r="D56" s="98"/>
      <c r="E56" s="98"/>
      <c r="F56" s="98"/>
      <c r="G56" s="101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90"/>
      <c r="CB56" s="90"/>
      <c r="CC56" s="90"/>
      <c r="CD56" s="90"/>
      <c r="CE56" s="90"/>
      <c r="CF56" s="90"/>
      <c r="CG56" s="90"/>
      <c r="CH56" s="90"/>
      <c r="CI56" s="90"/>
      <c r="CJ56" s="90"/>
      <c r="CK56" s="90"/>
      <c r="CL56" s="90"/>
      <c r="CM56" s="90"/>
      <c r="CN56" s="90"/>
      <c r="CO56" s="90"/>
      <c r="CP56" s="90"/>
      <c r="CQ56" s="90"/>
      <c r="CR56" s="90"/>
      <c r="CS56" s="90"/>
      <c r="CT56" s="90"/>
      <c r="CU56" s="90"/>
      <c r="CV56" s="90"/>
      <c r="CW56" s="90"/>
      <c r="CX56" s="90"/>
      <c r="CY56" s="90"/>
      <c r="CZ56" s="90"/>
      <c r="DA56" s="90"/>
      <c r="DB56" s="90"/>
      <c r="DC56" s="90"/>
      <c r="DD56" s="90"/>
      <c r="DE56" s="90"/>
      <c r="DF56" s="90"/>
      <c r="DG56" s="90"/>
      <c r="DH56" s="90"/>
      <c r="DI56" s="90"/>
      <c r="DJ56" s="90"/>
      <c r="DK56" s="90"/>
      <c r="DL56" s="90"/>
      <c r="DM56" s="90"/>
      <c r="DN56" s="90"/>
      <c r="DO56" s="90"/>
      <c r="DP56" s="90"/>
      <c r="DQ56" s="90"/>
      <c r="DR56" s="90"/>
      <c r="DS56" s="90"/>
      <c r="DT56" s="90"/>
      <c r="DU56" s="90"/>
      <c r="DV56" s="90"/>
      <c r="DW56" s="90"/>
      <c r="DX56" s="90"/>
      <c r="DY56" s="90"/>
      <c r="DZ56" s="90"/>
      <c r="EA56" s="90"/>
      <c r="EB56" s="90"/>
      <c r="EC56" s="90"/>
      <c r="ED56" s="90"/>
      <c r="EE56" s="90"/>
      <c r="EF56" s="90"/>
      <c r="EG56" s="90"/>
      <c r="EH56" s="90"/>
      <c r="EI56" s="90"/>
      <c r="EJ56" s="90"/>
      <c r="EK56" s="90"/>
      <c r="EL56" s="90"/>
      <c r="EM56" s="90"/>
      <c r="EN56" s="90"/>
      <c r="EO56" s="90"/>
      <c r="EP56" s="90"/>
      <c r="EQ56" s="90"/>
      <c r="ER56" s="90"/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  <c r="FE56" s="90"/>
      <c r="FF56" s="90"/>
      <c r="FG56" s="90"/>
      <c r="FH56" s="90"/>
      <c r="FI56" s="90"/>
      <c r="FJ56" s="90"/>
      <c r="FK56" s="90"/>
      <c r="FL56" s="90"/>
      <c r="FM56" s="90"/>
      <c r="FN56" s="90"/>
      <c r="FO56" s="90"/>
      <c r="FP56" s="85"/>
      <c r="FQ56" s="85"/>
      <c r="FR56" s="85"/>
      <c r="FS56" s="85"/>
      <c r="FT56" s="85"/>
      <c r="FU56" s="85"/>
      <c r="FV56" s="85"/>
      <c r="FW56" s="85"/>
      <c r="FX56" s="85"/>
      <c r="FY56" s="85"/>
      <c r="FZ56" s="85"/>
      <c r="GA56" s="85"/>
      <c r="GB56" s="85"/>
      <c r="GC56" s="85"/>
      <c r="GD56" s="85"/>
      <c r="GE56" s="85"/>
      <c r="GF56" s="85"/>
      <c r="GG56" s="85"/>
      <c r="GH56" s="85"/>
      <c r="GI56" s="85"/>
      <c r="GJ56" s="85"/>
    </row>
    <row r="57" spans="1:192" s="84" customFormat="1" ht="47.25" hidden="1">
      <c r="A57" s="96">
        <f>COUNTA($D$4:D57)</f>
        <v>0</v>
      </c>
      <c r="B57" s="97" t="s">
        <v>171</v>
      </c>
      <c r="C57" s="93" t="s">
        <v>6</v>
      </c>
      <c r="D57" s="98"/>
      <c r="E57" s="98"/>
      <c r="F57" s="98"/>
      <c r="G57" s="101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  <c r="CC57" s="90"/>
      <c r="CD57" s="90"/>
      <c r="CE57" s="90"/>
      <c r="CF57" s="90"/>
      <c r="CG57" s="90"/>
      <c r="CH57" s="90"/>
      <c r="CI57" s="90"/>
      <c r="CJ57" s="90"/>
      <c r="CK57" s="90"/>
      <c r="CL57" s="90"/>
      <c r="CM57" s="90"/>
      <c r="CN57" s="90"/>
      <c r="CO57" s="90"/>
      <c r="CP57" s="90"/>
      <c r="CQ57" s="90"/>
      <c r="CR57" s="90"/>
      <c r="CS57" s="90"/>
      <c r="CT57" s="90"/>
      <c r="CU57" s="90"/>
      <c r="CV57" s="90"/>
      <c r="CW57" s="90"/>
      <c r="CX57" s="90"/>
      <c r="CY57" s="90"/>
      <c r="CZ57" s="90"/>
      <c r="DA57" s="90"/>
      <c r="DB57" s="90"/>
      <c r="DC57" s="90"/>
      <c r="DD57" s="90"/>
      <c r="DE57" s="90"/>
      <c r="DF57" s="90"/>
      <c r="DG57" s="90"/>
      <c r="DH57" s="90"/>
      <c r="DI57" s="90"/>
      <c r="DJ57" s="90"/>
      <c r="DK57" s="90"/>
      <c r="DL57" s="90"/>
      <c r="DM57" s="90"/>
      <c r="DN57" s="90"/>
      <c r="DO57" s="90"/>
      <c r="DP57" s="90"/>
      <c r="DQ57" s="90"/>
      <c r="DR57" s="90"/>
      <c r="DS57" s="90"/>
      <c r="DT57" s="90"/>
      <c r="DU57" s="90"/>
      <c r="DV57" s="90"/>
      <c r="DW57" s="90"/>
      <c r="DX57" s="90"/>
      <c r="DY57" s="90"/>
      <c r="DZ57" s="90"/>
      <c r="EA57" s="90"/>
      <c r="EB57" s="90"/>
      <c r="EC57" s="90"/>
      <c r="ED57" s="90"/>
      <c r="EE57" s="90"/>
      <c r="EF57" s="90"/>
      <c r="EG57" s="90"/>
      <c r="EH57" s="90"/>
      <c r="EI57" s="90"/>
      <c r="EJ57" s="90"/>
      <c r="EK57" s="90"/>
      <c r="EL57" s="90"/>
      <c r="EM57" s="90"/>
      <c r="EN57" s="90"/>
      <c r="EO57" s="90"/>
      <c r="EP57" s="90"/>
      <c r="EQ57" s="90"/>
      <c r="ER57" s="90"/>
      <c r="ES57" s="90"/>
      <c r="ET57" s="90"/>
      <c r="EU57" s="90"/>
      <c r="EV57" s="90"/>
      <c r="EW57" s="90"/>
      <c r="EX57" s="90"/>
      <c r="EY57" s="90"/>
      <c r="EZ57" s="90"/>
      <c r="FA57" s="90"/>
      <c r="FB57" s="90"/>
      <c r="FC57" s="90"/>
      <c r="FD57" s="90"/>
      <c r="FE57" s="90"/>
      <c r="FF57" s="90"/>
      <c r="FG57" s="90"/>
      <c r="FH57" s="90"/>
      <c r="FI57" s="90"/>
      <c r="FJ57" s="90"/>
      <c r="FK57" s="90"/>
      <c r="FL57" s="90"/>
      <c r="FM57" s="90"/>
      <c r="FN57" s="90"/>
      <c r="FO57" s="90"/>
      <c r="FP57" s="85"/>
      <c r="FQ57" s="85"/>
      <c r="FR57" s="85"/>
      <c r="FS57" s="85"/>
      <c r="FT57" s="85"/>
      <c r="FU57" s="85"/>
      <c r="FV57" s="85"/>
      <c r="FW57" s="85"/>
      <c r="FX57" s="85"/>
      <c r="FY57" s="85"/>
      <c r="FZ57" s="85"/>
      <c r="GA57" s="85"/>
      <c r="GB57" s="85"/>
      <c r="GC57" s="85"/>
      <c r="GD57" s="85"/>
      <c r="GE57" s="85"/>
      <c r="GF57" s="85"/>
      <c r="GG57" s="85"/>
      <c r="GH57" s="85"/>
      <c r="GI57" s="85"/>
      <c r="GJ57" s="85"/>
    </row>
    <row r="58" spans="1:192" s="84" customFormat="1" ht="47.25" hidden="1">
      <c r="A58" s="96">
        <f>COUNTA($D$4:D58)</f>
        <v>0</v>
      </c>
      <c r="B58" s="97" t="s">
        <v>172</v>
      </c>
      <c r="C58" s="93" t="s">
        <v>129</v>
      </c>
      <c r="D58" s="98"/>
      <c r="E58" s="98"/>
      <c r="F58" s="98"/>
      <c r="G58" s="101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90"/>
      <c r="CB58" s="90"/>
      <c r="CC58" s="90"/>
      <c r="CD58" s="90"/>
      <c r="CE58" s="90"/>
      <c r="CF58" s="90"/>
      <c r="CG58" s="90"/>
      <c r="CH58" s="90"/>
      <c r="CI58" s="90"/>
      <c r="CJ58" s="90"/>
      <c r="CK58" s="90"/>
      <c r="CL58" s="90"/>
      <c r="CM58" s="90"/>
      <c r="CN58" s="90"/>
      <c r="CO58" s="90"/>
      <c r="CP58" s="90"/>
      <c r="CQ58" s="90"/>
      <c r="CR58" s="90"/>
      <c r="CS58" s="90"/>
      <c r="CT58" s="90"/>
      <c r="CU58" s="90"/>
      <c r="CV58" s="90"/>
      <c r="CW58" s="90"/>
      <c r="CX58" s="90"/>
      <c r="CY58" s="90"/>
      <c r="CZ58" s="90"/>
      <c r="DA58" s="90"/>
      <c r="DB58" s="90"/>
      <c r="DC58" s="90"/>
      <c r="DD58" s="90"/>
      <c r="DE58" s="90"/>
      <c r="DF58" s="90"/>
      <c r="DG58" s="90"/>
      <c r="DH58" s="90"/>
      <c r="DI58" s="90"/>
      <c r="DJ58" s="90"/>
      <c r="DK58" s="90"/>
      <c r="DL58" s="90"/>
      <c r="DM58" s="90"/>
      <c r="DN58" s="90"/>
      <c r="DO58" s="90"/>
      <c r="DP58" s="90"/>
      <c r="DQ58" s="90"/>
      <c r="DR58" s="90"/>
      <c r="DS58" s="90"/>
      <c r="DT58" s="90"/>
      <c r="DU58" s="90"/>
      <c r="DV58" s="90"/>
      <c r="DW58" s="90"/>
      <c r="DX58" s="90"/>
      <c r="DY58" s="90"/>
      <c r="DZ58" s="90"/>
      <c r="EA58" s="90"/>
      <c r="EB58" s="90"/>
      <c r="EC58" s="90"/>
      <c r="ED58" s="90"/>
      <c r="EE58" s="90"/>
      <c r="EF58" s="90"/>
      <c r="EG58" s="90"/>
      <c r="EH58" s="90"/>
      <c r="EI58" s="90"/>
      <c r="EJ58" s="90"/>
      <c r="EK58" s="90"/>
      <c r="EL58" s="90"/>
      <c r="EM58" s="90"/>
      <c r="EN58" s="90"/>
      <c r="EO58" s="90"/>
      <c r="EP58" s="90"/>
      <c r="EQ58" s="90"/>
      <c r="ER58" s="90"/>
      <c r="ES58" s="90"/>
      <c r="ET58" s="90"/>
      <c r="EU58" s="90"/>
      <c r="EV58" s="90"/>
      <c r="EW58" s="90"/>
      <c r="EX58" s="90"/>
      <c r="EY58" s="90"/>
      <c r="EZ58" s="90"/>
      <c r="FA58" s="90"/>
      <c r="FB58" s="90"/>
      <c r="FC58" s="90"/>
      <c r="FD58" s="90"/>
      <c r="FE58" s="90"/>
      <c r="FF58" s="90"/>
      <c r="FG58" s="90"/>
      <c r="FH58" s="90"/>
      <c r="FI58" s="90"/>
      <c r="FJ58" s="90"/>
      <c r="FK58" s="90"/>
      <c r="FL58" s="90"/>
      <c r="FM58" s="90"/>
      <c r="FN58" s="90"/>
      <c r="FO58" s="90"/>
      <c r="FP58" s="85"/>
      <c r="FQ58" s="85"/>
      <c r="FR58" s="85"/>
      <c r="FS58" s="85"/>
      <c r="FT58" s="85"/>
      <c r="FU58" s="85"/>
      <c r="FV58" s="85"/>
      <c r="FW58" s="85"/>
      <c r="FX58" s="85"/>
      <c r="FY58" s="85"/>
      <c r="FZ58" s="85"/>
      <c r="GA58" s="85"/>
      <c r="GB58" s="85"/>
      <c r="GC58" s="85"/>
      <c r="GD58" s="85"/>
      <c r="GE58" s="85"/>
      <c r="GF58" s="85"/>
      <c r="GG58" s="85"/>
      <c r="GH58" s="85"/>
      <c r="GI58" s="85"/>
      <c r="GJ58" s="85"/>
    </row>
    <row r="59" spans="1:192" s="84" customFormat="1" ht="31.5" hidden="1">
      <c r="A59" s="96">
        <f>COUNTA($D$4:D59)</f>
        <v>0</v>
      </c>
      <c r="B59" s="97" t="s">
        <v>173</v>
      </c>
      <c r="C59" s="93" t="s">
        <v>129</v>
      </c>
      <c r="D59" s="98"/>
      <c r="E59" s="98"/>
      <c r="F59" s="98"/>
      <c r="G59" s="101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90"/>
      <c r="CD59" s="90"/>
      <c r="CE59" s="90"/>
      <c r="CF59" s="90"/>
      <c r="CG59" s="90"/>
      <c r="CH59" s="90"/>
      <c r="CI59" s="90"/>
      <c r="CJ59" s="90"/>
      <c r="CK59" s="90"/>
      <c r="CL59" s="90"/>
      <c r="CM59" s="90"/>
      <c r="CN59" s="90"/>
      <c r="CO59" s="90"/>
      <c r="CP59" s="90"/>
      <c r="CQ59" s="90"/>
      <c r="CR59" s="90"/>
      <c r="CS59" s="90"/>
      <c r="CT59" s="90"/>
      <c r="CU59" s="90"/>
      <c r="CV59" s="90"/>
      <c r="CW59" s="90"/>
      <c r="CX59" s="90"/>
      <c r="CY59" s="90"/>
      <c r="CZ59" s="90"/>
      <c r="DA59" s="90"/>
      <c r="DB59" s="90"/>
      <c r="DC59" s="90"/>
      <c r="DD59" s="90"/>
      <c r="DE59" s="90"/>
      <c r="DF59" s="90"/>
      <c r="DG59" s="90"/>
      <c r="DH59" s="90"/>
      <c r="DI59" s="90"/>
      <c r="DJ59" s="90"/>
      <c r="DK59" s="90"/>
      <c r="DL59" s="90"/>
      <c r="DM59" s="90"/>
      <c r="DN59" s="90"/>
      <c r="DO59" s="90"/>
      <c r="DP59" s="90"/>
      <c r="DQ59" s="90"/>
      <c r="DR59" s="90"/>
      <c r="DS59" s="90"/>
      <c r="DT59" s="90"/>
      <c r="DU59" s="90"/>
      <c r="DV59" s="90"/>
      <c r="DW59" s="90"/>
      <c r="DX59" s="90"/>
      <c r="DY59" s="90"/>
      <c r="DZ59" s="90"/>
      <c r="EA59" s="90"/>
      <c r="EB59" s="90"/>
      <c r="EC59" s="90"/>
      <c r="ED59" s="90"/>
      <c r="EE59" s="90"/>
      <c r="EF59" s="90"/>
      <c r="EG59" s="90"/>
      <c r="EH59" s="90"/>
      <c r="EI59" s="90"/>
      <c r="EJ59" s="90"/>
      <c r="EK59" s="90"/>
      <c r="EL59" s="90"/>
      <c r="EM59" s="90"/>
      <c r="EN59" s="90"/>
      <c r="EO59" s="90"/>
      <c r="EP59" s="90"/>
      <c r="EQ59" s="90"/>
      <c r="ER59" s="90"/>
      <c r="ES59" s="90"/>
      <c r="ET59" s="90"/>
      <c r="EU59" s="90"/>
      <c r="EV59" s="90"/>
      <c r="EW59" s="90"/>
      <c r="EX59" s="90"/>
      <c r="EY59" s="90"/>
      <c r="EZ59" s="90"/>
      <c r="FA59" s="90"/>
      <c r="FB59" s="90"/>
      <c r="FC59" s="90"/>
      <c r="FD59" s="90"/>
      <c r="FE59" s="90"/>
      <c r="FF59" s="90"/>
      <c r="FG59" s="90"/>
      <c r="FH59" s="90"/>
      <c r="FI59" s="90"/>
      <c r="FJ59" s="90"/>
      <c r="FK59" s="90"/>
      <c r="FL59" s="90"/>
      <c r="FM59" s="90"/>
      <c r="FN59" s="90"/>
      <c r="FO59" s="90"/>
      <c r="FP59" s="85"/>
      <c r="FQ59" s="85"/>
      <c r="FR59" s="85"/>
      <c r="FS59" s="85"/>
      <c r="FT59" s="85"/>
      <c r="FU59" s="85"/>
      <c r="FV59" s="85"/>
      <c r="FW59" s="85"/>
      <c r="FX59" s="85"/>
      <c r="FY59" s="85"/>
      <c r="FZ59" s="85"/>
      <c r="GA59" s="85"/>
      <c r="GB59" s="85"/>
      <c r="GC59" s="85"/>
      <c r="GD59" s="85"/>
      <c r="GE59" s="85"/>
      <c r="GF59" s="85"/>
      <c r="GG59" s="85"/>
      <c r="GH59" s="85"/>
      <c r="GI59" s="85"/>
      <c r="GJ59" s="85"/>
    </row>
    <row r="60" spans="1:192" s="84" customFormat="1" ht="47.25" hidden="1">
      <c r="A60" s="96">
        <f>COUNTA($D$4:D60)</f>
        <v>0</v>
      </c>
      <c r="B60" s="97" t="s">
        <v>174</v>
      </c>
      <c r="C60" s="93" t="s">
        <v>6</v>
      </c>
      <c r="D60" s="98"/>
      <c r="E60" s="98"/>
      <c r="F60" s="98"/>
      <c r="G60" s="101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90"/>
      <c r="CB60" s="90"/>
      <c r="CC60" s="90"/>
      <c r="CD60" s="90"/>
      <c r="CE60" s="90"/>
      <c r="CF60" s="90"/>
      <c r="CG60" s="90"/>
      <c r="CH60" s="90"/>
      <c r="CI60" s="90"/>
      <c r="CJ60" s="90"/>
      <c r="CK60" s="90"/>
      <c r="CL60" s="90"/>
      <c r="CM60" s="90"/>
      <c r="CN60" s="90"/>
      <c r="CO60" s="90"/>
      <c r="CP60" s="90"/>
      <c r="CQ60" s="90"/>
      <c r="CR60" s="90"/>
      <c r="CS60" s="90"/>
      <c r="CT60" s="90"/>
      <c r="CU60" s="90"/>
      <c r="CV60" s="90"/>
      <c r="CW60" s="90"/>
      <c r="CX60" s="90"/>
      <c r="CY60" s="90"/>
      <c r="CZ60" s="90"/>
      <c r="DA60" s="90"/>
      <c r="DB60" s="90"/>
      <c r="DC60" s="90"/>
      <c r="DD60" s="90"/>
      <c r="DE60" s="90"/>
      <c r="DF60" s="90"/>
      <c r="DG60" s="90"/>
      <c r="DH60" s="90"/>
      <c r="DI60" s="90"/>
      <c r="DJ60" s="90"/>
      <c r="DK60" s="90"/>
      <c r="DL60" s="90"/>
      <c r="DM60" s="90"/>
      <c r="DN60" s="90"/>
      <c r="DO60" s="90"/>
      <c r="DP60" s="90"/>
      <c r="DQ60" s="90"/>
      <c r="DR60" s="90"/>
      <c r="DS60" s="90"/>
      <c r="DT60" s="90"/>
      <c r="DU60" s="90"/>
      <c r="DV60" s="90"/>
      <c r="DW60" s="90"/>
      <c r="DX60" s="90"/>
      <c r="DY60" s="90"/>
      <c r="DZ60" s="90"/>
      <c r="EA60" s="90"/>
      <c r="EB60" s="90"/>
      <c r="EC60" s="90"/>
      <c r="ED60" s="90"/>
      <c r="EE60" s="90"/>
      <c r="EF60" s="90"/>
      <c r="EG60" s="90"/>
      <c r="EH60" s="90"/>
      <c r="EI60" s="90"/>
      <c r="EJ60" s="90"/>
      <c r="EK60" s="90"/>
      <c r="EL60" s="90"/>
      <c r="EM60" s="90"/>
      <c r="EN60" s="90"/>
      <c r="EO60" s="90"/>
      <c r="EP60" s="90"/>
      <c r="EQ60" s="90"/>
      <c r="ER60" s="90"/>
      <c r="ES60" s="90"/>
      <c r="ET60" s="90"/>
      <c r="EU60" s="90"/>
      <c r="EV60" s="90"/>
      <c r="EW60" s="90"/>
      <c r="EX60" s="90"/>
      <c r="EY60" s="90"/>
      <c r="EZ60" s="90"/>
      <c r="FA60" s="90"/>
      <c r="FB60" s="90"/>
      <c r="FC60" s="90"/>
      <c r="FD60" s="90"/>
      <c r="FE60" s="90"/>
      <c r="FF60" s="90"/>
      <c r="FG60" s="90"/>
      <c r="FH60" s="90"/>
      <c r="FI60" s="90"/>
      <c r="FJ60" s="90"/>
      <c r="FK60" s="90"/>
      <c r="FL60" s="90"/>
      <c r="FM60" s="90"/>
      <c r="FN60" s="90"/>
      <c r="FO60" s="90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</row>
    <row r="61" spans="1:192" s="84" customFormat="1" ht="47.25" hidden="1">
      <c r="A61" s="96">
        <f>COUNTA($D$4:D61)</f>
        <v>0</v>
      </c>
      <c r="B61" s="97" t="s">
        <v>175</v>
      </c>
      <c r="C61" s="93" t="s">
        <v>6</v>
      </c>
      <c r="D61" s="98"/>
      <c r="E61" s="98"/>
      <c r="F61" s="98"/>
      <c r="G61" s="101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90"/>
      <c r="CB61" s="90"/>
      <c r="CC61" s="90"/>
      <c r="CD61" s="90"/>
      <c r="CE61" s="90"/>
      <c r="CF61" s="90"/>
      <c r="CG61" s="90"/>
      <c r="CH61" s="90"/>
      <c r="CI61" s="90"/>
      <c r="CJ61" s="90"/>
      <c r="CK61" s="90"/>
      <c r="CL61" s="90"/>
      <c r="CM61" s="90"/>
      <c r="CN61" s="90"/>
      <c r="CO61" s="90"/>
      <c r="CP61" s="90"/>
      <c r="CQ61" s="90"/>
      <c r="CR61" s="90"/>
      <c r="CS61" s="90"/>
      <c r="CT61" s="90"/>
      <c r="CU61" s="90"/>
      <c r="CV61" s="90"/>
      <c r="CW61" s="90"/>
      <c r="CX61" s="90"/>
      <c r="CY61" s="90"/>
      <c r="CZ61" s="90"/>
      <c r="DA61" s="90"/>
      <c r="DB61" s="90"/>
      <c r="DC61" s="90"/>
      <c r="DD61" s="90"/>
      <c r="DE61" s="90"/>
      <c r="DF61" s="90"/>
      <c r="DG61" s="90"/>
      <c r="DH61" s="90"/>
      <c r="DI61" s="90"/>
      <c r="DJ61" s="90"/>
      <c r="DK61" s="90"/>
      <c r="DL61" s="90"/>
      <c r="DM61" s="90"/>
      <c r="DN61" s="90"/>
      <c r="DO61" s="90"/>
      <c r="DP61" s="90"/>
      <c r="DQ61" s="90"/>
      <c r="DR61" s="90"/>
      <c r="DS61" s="90"/>
      <c r="DT61" s="90"/>
      <c r="DU61" s="90"/>
      <c r="DV61" s="90"/>
      <c r="DW61" s="90"/>
      <c r="DX61" s="90"/>
      <c r="DY61" s="90"/>
      <c r="DZ61" s="90"/>
      <c r="EA61" s="90"/>
      <c r="EB61" s="90"/>
      <c r="EC61" s="90"/>
      <c r="ED61" s="90"/>
      <c r="EE61" s="90"/>
      <c r="EF61" s="90"/>
      <c r="EG61" s="90"/>
      <c r="EH61" s="90"/>
      <c r="EI61" s="90"/>
      <c r="EJ61" s="90"/>
      <c r="EK61" s="90"/>
      <c r="EL61" s="90"/>
      <c r="EM61" s="90"/>
      <c r="EN61" s="90"/>
      <c r="EO61" s="90"/>
      <c r="EP61" s="90"/>
      <c r="EQ61" s="90"/>
      <c r="ER61" s="90"/>
      <c r="ES61" s="90"/>
      <c r="ET61" s="90"/>
      <c r="EU61" s="90"/>
      <c r="EV61" s="90"/>
      <c r="EW61" s="90"/>
      <c r="EX61" s="90"/>
      <c r="EY61" s="90"/>
      <c r="EZ61" s="90"/>
      <c r="FA61" s="90"/>
      <c r="FB61" s="90"/>
      <c r="FC61" s="90"/>
      <c r="FD61" s="90"/>
      <c r="FE61" s="90"/>
      <c r="FF61" s="90"/>
      <c r="FG61" s="90"/>
      <c r="FH61" s="90"/>
      <c r="FI61" s="90"/>
      <c r="FJ61" s="90"/>
      <c r="FK61" s="90"/>
      <c r="FL61" s="90"/>
      <c r="FM61" s="90"/>
      <c r="FN61" s="90"/>
      <c r="FO61" s="90"/>
      <c r="FP61" s="85"/>
      <c r="FQ61" s="85"/>
      <c r="FR61" s="85"/>
      <c r="FS61" s="85"/>
      <c r="FT61" s="85"/>
      <c r="FU61" s="85"/>
      <c r="FV61" s="85"/>
      <c r="FW61" s="85"/>
      <c r="FX61" s="85"/>
      <c r="FY61" s="85"/>
      <c r="FZ61" s="85"/>
      <c r="GA61" s="85"/>
      <c r="GB61" s="85"/>
      <c r="GC61" s="85"/>
      <c r="GD61" s="85"/>
      <c r="GE61" s="85"/>
      <c r="GF61" s="85"/>
      <c r="GG61" s="85"/>
      <c r="GH61" s="85"/>
      <c r="GI61" s="85"/>
      <c r="GJ61" s="85"/>
    </row>
    <row r="62" spans="1:192" s="84" customFormat="1" ht="31.5" hidden="1">
      <c r="A62" s="96">
        <f>COUNTA($D$4:D62)</f>
        <v>0</v>
      </c>
      <c r="B62" s="97" t="s">
        <v>176</v>
      </c>
      <c r="C62" s="93" t="s">
        <v>6</v>
      </c>
      <c r="D62" s="98"/>
      <c r="E62" s="98"/>
      <c r="F62" s="98"/>
      <c r="G62" s="101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  <c r="AT62" s="90"/>
      <c r="AU62" s="90"/>
      <c r="AV62" s="90"/>
      <c r="AW62" s="90"/>
      <c r="AX62" s="90"/>
      <c r="AY62" s="90"/>
      <c r="AZ62" s="90"/>
      <c r="BA62" s="90"/>
      <c r="BB62" s="90"/>
      <c r="BC62" s="90"/>
      <c r="BD62" s="90"/>
      <c r="BE62" s="90"/>
      <c r="BF62" s="90"/>
      <c r="BG62" s="90"/>
      <c r="BH62" s="90"/>
      <c r="BI62" s="90"/>
      <c r="BJ62" s="90"/>
      <c r="BK62" s="90"/>
      <c r="BL62" s="90"/>
      <c r="BM62" s="90"/>
      <c r="BN62" s="90"/>
      <c r="BO62" s="90"/>
      <c r="BP62" s="90"/>
      <c r="BQ62" s="90"/>
      <c r="BR62" s="90"/>
      <c r="BS62" s="90"/>
      <c r="BT62" s="90"/>
      <c r="BU62" s="90"/>
      <c r="BV62" s="90"/>
      <c r="BW62" s="90"/>
      <c r="BX62" s="90"/>
      <c r="BY62" s="90"/>
      <c r="BZ62" s="90"/>
      <c r="CA62" s="90"/>
      <c r="CB62" s="90"/>
      <c r="CC62" s="90"/>
      <c r="CD62" s="90"/>
      <c r="CE62" s="90"/>
      <c r="CF62" s="90"/>
      <c r="CG62" s="90"/>
      <c r="CH62" s="90"/>
      <c r="CI62" s="90"/>
      <c r="CJ62" s="90"/>
      <c r="CK62" s="90"/>
      <c r="CL62" s="90"/>
      <c r="CM62" s="90"/>
      <c r="CN62" s="90"/>
      <c r="CO62" s="90"/>
      <c r="CP62" s="90"/>
      <c r="CQ62" s="90"/>
      <c r="CR62" s="90"/>
      <c r="CS62" s="90"/>
      <c r="CT62" s="90"/>
      <c r="CU62" s="90"/>
      <c r="CV62" s="90"/>
      <c r="CW62" s="90"/>
      <c r="CX62" s="90"/>
      <c r="CY62" s="90"/>
      <c r="CZ62" s="90"/>
      <c r="DA62" s="90"/>
      <c r="DB62" s="90"/>
      <c r="DC62" s="90"/>
      <c r="DD62" s="90"/>
      <c r="DE62" s="90"/>
      <c r="DF62" s="90"/>
      <c r="DG62" s="90"/>
      <c r="DH62" s="90"/>
      <c r="DI62" s="90"/>
      <c r="DJ62" s="90"/>
      <c r="DK62" s="90"/>
      <c r="DL62" s="90"/>
      <c r="DM62" s="90"/>
      <c r="DN62" s="90"/>
      <c r="DO62" s="90"/>
      <c r="DP62" s="90"/>
      <c r="DQ62" s="90"/>
      <c r="DR62" s="90"/>
      <c r="DS62" s="90"/>
      <c r="DT62" s="90"/>
      <c r="DU62" s="90"/>
      <c r="DV62" s="90"/>
      <c r="DW62" s="90"/>
      <c r="DX62" s="90"/>
      <c r="DY62" s="90"/>
      <c r="DZ62" s="90"/>
      <c r="EA62" s="90"/>
      <c r="EB62" s="90"/>
      <c r="EC62" s="90"/>
      <c r="ED62" s="90"/>
      <c r="EE62" s="90"/>
      <c r="EF62" s="90"/>
      <c r="EG62" s="90"/>
      <c r="EH62" s="90"/>
      <c r="EI62" s="90"/>
      <c r="EJ62" s="90"/>
      <c r="EK62" s="90"/>
      <c r="EL62" s="90"/>
      <c r="EM62" s="90"/>
      <c r="EN62" s="90"/>
      <c r="EO62" s="90"/>
      <c r="EP62" s="90"/>
      <c r="EQ62" s="90"/>
      <c r="ER62" s="90"/>
      <c r="ES62" s="90"/>
      <c r="ET62" s="90"/>
      <c r="EU62" s="90"/>
      <c r="EV62" s="90"/>
      <c r="EW62" s="90"/>
      <c r="EX62" s="90"/>
      <c r="EY62" s="90"/>
      <c r="EZ62" s="90"/>
      <c r="FA62" s="90"/>
      <c r="FB62" s="90"/>
      <c r="FC62" s="90"/>
      <c r="FD62" s="90"/>
      <c r="FE62" s="90"/>
      <c r="FF62" s="90"/>
      <c r="FG62" s="90"/>
      <c r="FH62" s="90"/>
      <c r="FI62" s="90"/>
      <c r="FJ62" s="90"/>
      <c r="FK62" s="90"/>
      <c r="FL62" s="90"/>
      <c r="FM62" s="90"/>
      <c r="FN62" s="90"/>
      <c r="FO62" s="90"/>
      <c r="FP62" s="85"/>
      <c r="FQ62" s="85"/>
      <c r="FR62" s="85"/>
      <c r="FS62" s="85"/>
      <c r="FT62" s="85"/>
      <c r="FU62" s="85"/>
      <c r="FV62" s="85"/>
      <c r="FW62" s="85"/>
      <c r="FX62" s="85"/>
      <c r="FY62" s="85"/>
      <c r="FZ62" s="85"/>
      <c r="GA62" s="85"/>
      <c r="GB62" s="85"/>
      <c r="GC62" s="85"/>
      <c r="GD62" s="85"/>
      <c r="GE62" s="85"/>
      <c r="GF62" s="85"/>
      <c r="GG62" s="85"/>
      <c r="GH62" s="85"/>
      <c r="GI62" s="85"/>
      <c r="GJ62" s="85"/>
    </row>
    <row r="63" spans="1:192" s="84" customFormat="1" ht="16.5" hidden="1">
      <c r="A63" s="86"/>
      <c r="B63" s="87" t="s">
        <v>177</v>
      </c>
      <c r="C63" s="86"/>
      <c r="D63" s="88"/>
      <c r="E63" s="88"/>
      <c r="F63" s="88"/>
      <c r="G63" s="89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  <c r="AT63" s="90"/>
      <c r="AU63" s="90"/>
      <c r="AV63" s="90"/>
      <c r="AW63" s="90"/>
      <c r="AX63" s="90"/>
      <c r="AY63" s="90"/>
      <c r="AZ63" s="90"/>
      <c r="BA63" s="90"/>
      <c r="BB63" s="90"/>
      <c r="BC63" s="90"/>
      <c r="BD63" s="90"/>
      <c r="BE63" s="90"/>
      <c r="BF63" s="90"/>
      <c r="BG63" s="90"/>
      <c r="BH63" s="90"/>
      <c r="BI63" s="90"/>
      <c r="BJ63" s="90"/>
      <c r="BK63" s="90"/>
      <c r="BL63" s="90"/>
      <c r="BM63" s="90"/>
      <c r="BN63" s="90"/>
      <c r="BO63" s="90"/>
      <c r="BP63" s="90"/>
      <c r="BQ63" s="90"/>
      <c r="BR63" s="90"/>
      <c r="BS63" s="90"/>
      <c r="BT63" s="90"/>
      <c r="BU63" s="90"/>
      <c r="BV63" s="90"/>
      <c r="BW63" s="90"/>
      <c r="BX63" s="90"/>
      <c r="BY63" s="90"/>
      <c r="BZ63" s="90"/>
      <c r="CA63" s="90"/>
      <c r="CB63" s="90"/>
      <c r="CC63" s="90"/>
      <c r="CD63" s="90"/>
      <c r="CE63" s="90"/>
      <c r="CF63" s="90"/>
      <c r="CG63" s="90"/>
      <c r="CH63" s="90"/>
      <c r="CI63" s="90"/>
      <c r="CJ63" s="90"/>
      <c r="CK63" s="90"/>
      <c r="CL63" s="90"/>
      <c r="CM63" s="90"/>
      <c r="CN63" s="90"/>
      <c r="CO63" s="90"/>
      <c r="CP63" s="90"/>
      <c r="CQ63" s="90"/>
      <c r="CR63" s="90"/>
      <c r="CS63" s="90"/>
      <c r="CT63" s="90"/>
      <c r="CU63" s="90"/>
      <c r="CV63" s="90"/>
      <c r="CW63" s="90"/>
      <c r="CX63" s="90"/>
      <c r="CY63" s="90"/>
      <c r="CZ63" s="90"/>
      <c r="DA63" s="90"/>
      <c r="DB63" s="90"/>
      <c r="DC63" s="90"/>
      <c r="DD63" s="90"/>
      <c r="DE63" s="90"/>
      <c r="DF63" s="90"/>
      <c r="DG63" s="90"/>
      <c r="DH63" s="90"/>
      <c r="DI63" s="90"/>
      <c r="DJ63" s="90"/>
      <c r="DK63" s="90"/>
      <c r="DL63" s="90"/>
      <c r="DM63" s="90"/>
      <c r="DN63" s="90"/>
      <c r="DO63" s="90"/>
      <c r="DP63" s="90"/>
      <c r="DQ63" s="90"/>
      <c r="DR63" s="90"/>
      <c r="DS63" s="90"/>
      <c r="DT63" s="90"/>
      <c r="DU63" s="90"/>
      <c r="DV63" s="90"/>
      <c r="DW63" s="90"/>
      <c r="DX63" s="90"/>
      <c r="DY63" s="90"/>
      <c r="DZ63" s="90"/>
      <c r="EA63" s="90"/>
      <c r="EB63" s="90"/>
      <c r="EC63" s="90"/>
      <c r="ED63" s="90"/>
      <c r="EE63" s="90"/>
      <c r="EF63" s="90"/>
      <c r="EG63" s="90"/>
      <c r="EH63" s="90"/>
      <c r="EI63" s="90"/>
      <c r="EJ63" s="90"/>
      <c r="EK63" s="90"/>
      <c r="EL63" s="90"/>
      <c r="EM63" s="90"/>
      <c r="EN63" s="90"/>
      <c r="EO63" s="90"/>
      <c r="EP63" s="90"/>
      <c r="EQ63" s="90"/>
      <c r="ER63" s="90"/>
      <c r="ES63" s="90"/>
      <c r="ET63" s="90"/>
      <c r="EU63" s="90"/>
      <c r="EV63" s="90"/>
      <c r="EW63" s="90"/>
      <c r="EX63" s="90"/>
      <c r="EY63" s="90"/>
      <c r="EZ63" s="90"/>
      <c r="FA63" s="90"/>
      <c r="FB63" s="90"/>
      <c r="FC63" s="90"/>
      <c r="FD63" s="90"/>
      <c r="FE63" s="90"/>
      <c r="FF63" s="90"/>
      <c r="FG63" s="90"/>
      <c r="FH63" s="90"/>
      <c r="FI63" s="90"/>
      <c r="FJ63" s="90"/>
      <c r="FK63" s="90"/>
      <c r="FL63" s="90"/>
      <c r="FM63" s="90"/>
      <c r="FN63" s="90"/>
      <c r="FO63" s="90"/>
      <c r="FP63" s="85"/>
      <c r="FQ63" s="85"/>
      <c r="FR63" s="85"/>
      <c r="FS63" s="85"/>
      <c r="FT63" s="85"/>
      <c r="FU63" s="85"/>
      <c r="FV63" s="85"/>
      <c r="FW63" s="85"/>
      <c r="FX63" s="85"/>
      <c r="FY63" s="85"/>
      <c r="FZ63" s="85"/>
      <c r="GA63" s="85"/>
      <c r="GB63" s="85"/>
      <c r="GC63" s="85"/>
      <c r="GD63" s="85"/>
      <c r="GE63" s="85"/>
      <c r="GF63" s="85"/>
      <c r="GG63" s="85"/>
      <c r="GH63" s="85"/>
      <c r="GI63" s="85"/>
      <c r="GJ63" s="85"/>
    </row>
    <row r="64" spans="1:192" ht="31.5" hidden="1">
      <c r="A64" s="96">
        <f>COUNTA($D$4:D64)</f>
        <v>0</v>
      </c>
      <c r="B64" s="97" t="s">
        <v>178</v>
      </c>
      <c r="C64" s="93" t="s">
        <v>6</v>
      </c>
      <c r="D64" s="98"/>
      <c r="E64" s="98"/>
      <c r="F64" s="98"/>
      <c r="G64" s="101"/>
    </row>
    <row r="65" spans="1:192" hidden="1">
      <c r="A65" s="96">
        <f>COUNTA($D$4:D65)</f>
        <v>0</v>
      </c>
      <c r="B65" s="97" t="s">
        <v>179</v>
      </c>
      <c r="C65" s="93" t="s">
        <v>6</v>
      </c>
      <c r="D65" s="98"/>
      <c r="E65" s="98"/>
      <c r="F65" s="98"/>
      <c r="G65" s="101"/>
    </row>
    <row r="66" spans="1:192" hidden="1">
      <c r="A66" s="96">
        <f>COUNTA($D$4:D66)</f>
        <v>0</v>
      </c>
      <c r="B66" s="97" t="s">
        <v>180</v>
      </c>
      <c r="C66" s="93" t="s">
        <v>6</v>
      </c>
      <c r="D66" s="98"/>
      <c r="E66" s="98"/>
      <c r="F66" s="98"/>
      <c r="G66" s="101"/>
    </row>
    <row r="67" spans="1:192" hidden="1">
      <c r="A67" s="96">
        <f>COUNTA($D$4:D67)</f>
        <v>0</v>
      </c>
      <c r="B67" s="97" t="s">
        <v>181</v>
      </c>
      <c r="C67" s="93" t="s">
        <v>136</v>
      </c>
      <c r="D67" s="98"/>
      <c r="E67" s="98"/>
      <c r="F67" s="98"/>
      <c r="G67" s="101"/>
    </row>
    <row r="68" spans="1:192" hidden="1">
      <c r="A68" s="105">
        <f>COUNTA($D$4:D68)</f>
        <v>0</v>
      </c>
      <c r="B68" s="106" t="s">
        <v>182</v>
      </c>
      <c r="C68" s="107" t="s">
        <v>121</v>
      </c>
      <c r="D68" s="108"/>
      <c r="E68" s="108"/>
      <c r="F68" s="108"/>
      <c r="G68" s="109"/>
    </row>
    <row r="69" spans="1:192" s="84" customFormat="1" ht="16.5">
      <c r="A69" s="110"/>
      <c r="B69" s="111" t="s">
        <v>183</v>
      </c>
      <c r="C69" s="110"/>
      <c r="D69" s="112"/>
      <c r="E69" s="112"/>
      <c r="F69" s="112"/>
      <c r="G69" s="113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  <c r="BB69" s="90"/>
      <c r="BC69" s="90"/>
      <c r="BD69" s="90"/>
      <c r="BE69" s="90"/>
      <c r="BF69" s="90"/>
      <c r="BG69" s="90"/>
      <c r="BH69" s="90"/>
      <c r="BI69" s="90"/>
      <c r="BJ69" s="90"/>
      <c r="BK69" s="90"/>
      <c r="BL69" s="90"/>
      <c r="BM69" s="90"/>
      <c r="BN69" s="90"/>
      <c r="BO69" s="90"/>
      <c r="BP69" s="90"/>
      <c r="BQ69" s="90"/>
      <c r="BR69" s="90"/>
      <c r="BS69" s="90"/>
      <c r="BT69" s="90"/>
      <c r="BU69" s="90"/>
      <c r="BV69" s="90"/>
      <c r="BW69" s="90"/>
      <c r="BX69" s="90"/>
      <c r="BY69" s="90"/>
      <c r="BZ69" s="90"/>
      <c r="CA69" s="90"/>
      <c r="CB69" s="90"/>
      <c r="CC69" s="90"/>
      <c r="CD69" s="90"/>
      <c r="CE69" s="90"/>
      <c r="CF69" s="90"/>
      <c r="CG69" s="90"/>
      <c r="CH69" s="90"/>
      <c r="CI69" s="90"/>
      <c r="CJ69" s="90"/>
      <c r="CK69" s="90"/>
      <c r="CL69" s="90"/>
      <c r="CM69" s="90"/>
      <c r="CN69" s="90"/>
      <c r="CO69" s="90"/>
      <c r="CP69" s="90"/>
      <c r="CQ69" s="90"/>
      <c r="CR69" s="90"/>
      <c r="CS69" s="90"/>
      <c r="CT69" s="90"/>
      <c r="CU69" s="90"/>
      <c r="CV69" s="90"/>
      <c r="CW69" s="90"/>
      <c r="CX69" s="90"/>
      <c r="CY69" s="90"/>
      <c r="CZ69" s="90"/>
      <c r="DA69" s="90"/>
      <c r="DB69" s="90"/>
      <c r="DC69" s="90"/>
      <c r="DD69" s="90"/>
      <c r="DE69" s="90"/>
      <c r="DF69" s="90"/>
      <c r="DG69" s="90"/>
      <c r="DH69" s="90"/>
      <c r="DI69" s="90"/>
      <c r="DJ69" s="90"/>
      <c r="DK69" s="90"/>
      <c r="DL69" s="90"/>
      <c r="DM69" s="90"/>
      <c r="DN69" s="90"/>
      <c r="DO69" s="90"/>
      <c r="DP69" s="90"/>
      <c r="DQ69" s="90"/>
      <c r="DR69" s="90"/>
      <c r="DS69" s="90"/>
      <c r="DT69" s="90"/>
      <c r="DU69" s="90"/>
      <c r="DV69" s="90"/>
      <c r="DW69" s="90"/>
      <c r="DX69" s="90"/>
      <c r="DY69" s="90"/>
      <c r="DZ69" s="90"/>
      <c r="EA69" s="90"/>
      <c r="EB69" s="90"/>
      <c r="EC69" s="90"/>
      <c r="ED69" s="90"/>
      <c r="EE69" s="90"/>
      <c r="EF69" s="90"/>
      <c r="EG69" s="90"/>
      <c r="EH69" s="90"/>
      <c r="EI69" s="90"/>
      <c r="EJ69" s="90"/>
      <c r="EK69" s="90"/>
      <c r="EL69" s="90"/>
      <c r="EM69" s="90"/>
      <c r="EN69" s="90"/>
      <c r="EO69" s="90"/>
      <c r="EP69" s="90"/>
      <c r="EQ69" s="90"/>
      <c r="ER69" s="90"/>
      <c r="ES69" s="90"/>
      <c r="ET69" s="90"/>
      <c r="EU69" s="90"/>
      <c r="EV69" s="90"/>
      <c r="EW69" s="90"/>
      <c r="EX69" s="90"/>
      <c r="EY69" s="90"/>
      <c r="EZ69" s="90"/>
      <c r="FA69" s="90"/>
      <c r="FB69" s="90"/>
      <c r="FC69" s="90"/>
      <c r="FD69" s="90"/>
      <c r="FE69" s="90"/>
      <c r="FF69" s="90"/>
      <c r="FG69" s="90"/>
      <c r="FH69" s="90"/>
      <c r="FI69" s="90"/>
      <c r="FJ69" s="90"/>
      <c r="FK69" s="90"/>
      <c r="FL69" s="90"/>
      <c r="FM69" s="90"/>
      <c r="FN69" s="90"/>
      <c r="FO69" s="90"/>
      <c r="FP69" s="85"/>
      <c r="FQ69" s="85"/>
      <c r="FR69" s="85"/>
      <c r="FS69" s="85"/>
      <c r="FT69" s="85"/>
      <c r="FU69" s="85"/>
      <c r="FV69" s="85"/>
      <c r="FW69" s="85"/>
      <c r="FX69" s="85"/>
      <c r="FY69" s="85"/>
      <c r="FZ69" s="85"/>
      <c r="GA69" s="85"/>
      <c r="GB69" s="85"/>
      <c r="GC69" s="85"/>
      <c r="GD69" s="85"/>
      <c r="GE69" s="85"/>
      <c r="GF69" s="85"/>
      <c r="GG69" s="85"/>
      <c r="GH69" s="85"/>
      <c r="GI69" s="85"/>
      <c r="GJ69" s="85"/>
    </row>
    <row r="70" spans="1:192" ht="15.75" customHeight="1">
      <c r="A70" s="114" t="s">
        <v>184</v>
      </c>
      <c r="B70" s="115" t="s">
        <v>185</v>
      </c>
      <c r="C70" s="116"/>
      <c r="D70" s="117"/>
      <c r="E70" s="118"/>
      <c r="F70" s="118"/>
      <c r="G70" s="119"/>
      <c r="I70" s="100"/>
    </row>
    <row r="71" spans="1:192" ht="31.5">
      <c r="A71" s="96">
        <f>COUNTA($D$4:D71)</f>
        <v>1</v>
      </c>
      <c r="B71" s="120" t="s">
        <v>186</v>
      </c>
      <c r="C71" s="121" t="s">
        <v>6</v>
      </c>
      <c r="D71" s="122">
        <f>+'Chi tiet son ba'!J59</f>
        <v>114.22985</v>
      </c>
      <c r="E71" s="98"/>
      <c r="F71" s="98"/>
      <c r="G71" s="101"/>
    </row>
    <row r="72" spans="1:192" ht="31.5">
      <c r="A72" s="96">
        <f>COUNTA($D$4:D72)</f>
        <v>2</v>
      </c>
      <c r="B72" s="120" t="s">
        <v>187</v>
      </c>
      <c r="C72" s="121" t="s">
        <v>6</v>
      </c>
      <c r="D72" s="122">
        <f>+'Chi tiet son ba'!J6</f>
        <v>506.98484999999988</v>
      </c>
      <c r="E72" s="98"/>
      <c r="F72" s="98"/>
      <c r="G72" s="101"/>
    </row>
    <row r="73" spans="1:192" ht="31.5">
      <c r="A73" s="96">
        <f>COUNTA($D$4:D73)</f>
        <v>3</v>
      </c>
      <c r="B73" s="120" t="s">
        <v>188</v>
      </c>
      <c r="C73" s="121" t="s">
        <v>6</v>
      </c>
      <c r="D73" s="122">
        <f>+D71</f>
        <v>114.22985</v>
      </c>
      <c r="E73" s="98"/>
      <c r="F73" s="98"/>
      <c r="G73" s="101"/>
    </row>
    <row r="74" spans="1:192" ht="31.5">
      <c r="A74" s="96">
        <f>COUNTA($D$4:D74)</f>
        <v>4</v>
      </c>
      <c r="B74" s="120" t="s">
        <v>189</v>
      </c>
      <c r="C74" s="121" t="s">
        <v>6</v>
      </c>
      <c r="D74" s="122">
        <f>+D72</f>
        <v>506.98484999999988</v>
      </c>
      <c r="E74" s="98"/>
      <c r="F74" s="98"/>
      <c r="G74" s="101"/>
    </row>
    <row r="75" spans="1:192" ht="16.5">
      <c r="A75" s="123" t="s">
        <v>190</v>
      </c>
      <c r="B75" s="124" t="s">
        <v>191</v>
      </c>
      <c r="C75" s="121"/>
      <c r="D75" s="122"/>
      <c r="E75" s="98"/>
      <c r="F75" s="98"/>
      <c r="G75" s="101"/>
    </row>
    <row r="76" spans="1:192" ht="31.5">
      <c r="A76" s="96">
        <f>COUNTA($D$4:D76)</f>
        <v>5</v>
      </c>
      <c r="B76" s="120" t="s">
        <v>192</v>
      </c>
      <c r="C76" s="121" t="s">
        <v>6</v>
      </c>
      <c r="D76" s="122">
        <f>+'Chi tiet son ba'!J86</f>
        <v>103.75448</v>
      </c>
      <c r="E76" s="98"/>
      <c r="F76" s="98"/>
      <c r="G76" s="101"/>
    </row>
    <row r="77" spans="1:192" ht="31.5">
      <c r="A77" s="96">
        <f>COUNTA($D$4:D77)</f>
        <v>6</v>
      </c>
      <c r="B77" s="120" t="s">
        <v>193</v>
      </c>
      <c r="C77" s="121" t="s">
        <v>6</v>
      </c>
      <c r="D77" s="122">
        <f>+D76</f>
        <v>103.75448</v>
      </c>
      <c r="E77" s="98"/>
      <c r="F77" s="98"/>
      <c r="G77" s="101"/>
    </row>
    <row r="78" spans="1:192" ht="31.5">
      <c r="A78" s="96">
        <f>COUNTA($D$4:D78)</f>
        <v>7</v>
      </c>
      <c r="B78" s="120" t="s">
        <v>194</v>
      </c>
      <c r="C78" s="121" t="s">
        <v>6</v>
      </c>
      <c r="D78" s="122">
        <f>+'Chi tiet son ba'!J122</f>
        <v>14.151</v>
      </c>
      <c r="E78" s="98"/>
      <c r="F78" s="98"/>
      <c r="G78" s="101"/>
    </row>
    <row r="79" spans="1:192" ht="31.5">
      <c r="A79" s="96">
        <f>COUNTA($D$4:D79)</f>
        <v>8</v>
      </c>
      <c r="B79" s="120" t="s">
        <v>195</v>
      </c>
      <c r="C79" s="121" t="s">
        <v>6</v>
      </c>
      <c r="D79" s="122">
        <f>+D78</f>
        <v>14.151</v>
      </c>
      <c r="E79" s="98"/>
      <c r="F79" s="98"/>
      <c r="G79" s="101"/>
    </row>
    <row r="80" spans="1:192" ht="16.5">
      <c r="A80" s="123" t="s">
        <v>196</v>
      </c>
      <c r="B80" s="124" t="s">
        <v>376</v>
      </c>
      <c r="C80" s="121"/>
      <c r="D80" s="122"/>
      <c r="E80" s="98"/>
      <c r="F80" s="98"/>
      <c r="G80" s="101"/>
    </row>
    <row r="81" spans="1:7" ht="16.5">
      <c r="A81" s="96">
        <v>9</v>
      </c>
      <c r="B81" s="120" t="s">
        <v>377</v>
      </c>
      <c r="C81" s="121" t="s">
        <v>6</v>
      </c>
      <c r="D81" s="122">
        <f>+(1.05+2.755+0.1+3.59)*2.6</f>
        <v>19.486999999999998</v>
      </c>
      <c r="E81" s="98"/>
      <c r="F81" s="98"/>
      <c r="G81" s="101"/>
    </row>
    <row r="82" spans="1:7" ht="16.5">
      <c r="A82" s="96">
        <v>10</v>
      </c>
      <c r="B82" s="120" t="s">
        <v>378</v>
      </c>
      <c r="C82" s="121" t="s">
        <v>6</v>
      </c>
      <c r="D82" s="122">
        <f>+(1.3+3.15+2.9)*2.6</f>
        <v>19.11</v>
      </c>
      <c r="E82" s="98"/>
      <c r="F82" s="98"/>
      <c r="G82" s="101"/>
    </row>
    <row r="83" spans="1:7" ht="16.5">
      <c r="A83" s="96">
        <v>11</v>
      </c>
      <c r="B83" s="120" t="s">
        <v>379</v>
      </c>
      <c r="C83" s="121" t="s">
        <v>6</v>
      </c>
      <c r="D83" s="122">
        <f>+(3+2.47+1.12)*2.6</f>
        <v>17.134000000000004</v>
      </c>
      <c r="E83" s="98"/>
      <c r="F83" s="98"/>
      <c r="G83" s="101"/>
    </row>
    <row r="84" spans="1:7" ht="16.5">
      <c r="A84" s="123" t="s">
        <v>298</v>
      </c>
      <c r="B84" s="124" t="s">
        <v>380</v>
      </c>
      <c r="C84" s="121"/>
      <c r="D84" s="122"/>
      <c r="E84" s="98"/>
      <c r="F84" s="98"/>
      <c r="G84" s="101"/>
    </row>
    <row r="85" spans="1:7" ht="16.5">
      <c r="A85" s="96">
        <v>12</v>
      </c>
      <c r="B85" s="120" t="s">
        <v>379</v>
      </c>
      <c r="C85" s="121" t="s">
        <v>6</v>
      </c>
      <c r="D85" s="122">
        <f>1.2*2.6</f>
        <v>3.12</v>
      </c>
      <c r="E85" s="98"/>
      <c r="F85" s="98"/>
      <c r="G85" s="101"/>
    </row>
  </sheetData>
  <conditionalFormatting sqref="D1:F4 D86:F65137">
    <cfRule type="containsErrors" dxfId="2" priority="1">
      <formula>ISERROR(D1)</formula>
    </cfRule>
  </conditionalFormatting>
  <printOptions horizontalCentered="1"/>
  <pageMargins left="0.45" right="0.45" top="0.5" bottom="0.5" header="0.3" footer="0.3"/>
  <pageSetup paperSize="9" scale="8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2"/>
  <sheetViews>
    <sheetView zoomScaleNormal="100" workbookViewId="0">
      <selection activeCell="D9" sqref="D9"/>
    </sheetView>
  </sheetViews>
  <sheetFormatPr defaultRowHeight="15"/>
  <cols>
    <col min="1" max="1" width="7.33203125" style="127" customWidth="1"/>
    <col min="2" max="2" width="42.33203125" style="150" customWidth="1"/>
    <col min="3" max="3" width="9.33203125" style="127"/>
    <col min="4" max="4" width="10.6640625" style="127" customWidth="1"/>
    <col min="5" max="5" width="12.1640625" style="127" customWidth="1"/>
    <col min="6" max="8" width="10.6640625" style="127" customWidth="1"/>
    <col min="9" max="9" width="15.1640625" style="127" customWidth="1"/>
    <col min="10" max="10" width="13" style="127" customWidth="1"/>
    <col min="11" max="11" width="17.5" style="127" customWidth="1"/>
    <col min="12" max="16384" width="9.33203125" style="127"/>
  </cols>
  <sheetData>
    <row r="1" spans="1:11">
      <c r="A1" s="281" t="s">
        <v>197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</row>
    <row r="3" spans="1:11" ht="15.75">
      <c r="A3" s="282" t="s">
        <v>106</v>
      </c>
      <c r="B3" s="284" t="s">
        <v>198</v>
      </c>
      <c r="C3" s="282" t="s">
        <v>199</v>
      </c>
      <c r="D3" s="282" t="s">
        <v>200</v>
      </c>
      <c r="E3" s="286" t="s">
        <v>201</v>
      </c>
      <c r="F3" s="286"/>
      <c r="G3" s="286"/>
      <c r="H3" s="287" t="s">
        <v>202</v>
      </c>
      <c r="I3" s="286" t="s">
        <v>203</v>
      </c>
      <c r="J3" s="290" t="s">
        <v>204</v>
      </c>
      <c r="K3" s="282" t="s">
        <v>205</v>
      </c>
    </row>
    <row r="4" spans="1:11" ht="15.75">
      <c r="A4" s="283"/>
      <c r="B4" s="285"/>
      <c r="C4" s="283"/>
      <c r="D4" s="283"/>
      <c r="E4" s="211" t="s">
        <v>206</v>
      </c>
      <c r="F4" s="211" t="s">
        <v>207</v>
      </c>
      <c r="G4" s="212" t="s">
        <v>208</v>
      </c>
      <c r="H4" s="288"/>
      <c r="I4" s="289"/>
      <c r="J4" s="291"/>
      <c r="K4" s="283"/>
    </row>
    <row r="5" spans="1:11" s="132" customFormat="1">
      <c r="A5" s="128"/>
      <c r="B5" s="129" t="s">
        <v>209</v>
      </c>
      <c r="C5" s="128" t="s">
        <v>6</v>
      </c>
      <c r="D5" s="130"/>
      <c r="E5" s="130"/>
      <c r="F5" s="130"/>
      <c r="G5" s="130"/>
      <c r="H5" s="130"/>
      <c r="I5" s="130"/>
      <c r="J5" s="130">
        <f>SUM(J6:J13)</f>
        <v>32491.1708</v>
      </c>
      <c r="K5" s="131"/>
    </row>
    <row r="6" spans="1:11">
      <c r="A6" s="133">
        <v>1</v>
      </c>
      <c r="B6" s="134" t="s">
        <v>210</v>
      </c>
      <c r="C6" s="135"/>
      <c r="D6" s="136">
        <v>1</v>
      </c>
      <c r="E6" s="136"/>
      <c r="F6" s="136"/>
      <c r="G6" s="136"/>
      <c r="H6" s="136"/>
      <c r="I6" s="136">
        <v>1788.89</v>
      </c>
      <c r="J6" s="136">
        <f>+D6*I6</f>
        <v>1788.89</v>
      </c>
      <c r="K6" s="136" t="s">
        <v>211</v>
      </c>
    </row>
    <row r="7" spans="1:11">
      <c r="A7" s="133"/>
      <c r="B7" s="134" t="s">
        <v>212</v>
      </c>
      <c r="C7" s="135"/>
      <c r="D7" s="136">
        <v>-1</v>
      </c>
      <c r="E7" s="136"/>
      <c r="F7" s="136"/>
      <c r="G7" s="136"/>
      <c r="H7" s="136"/>
      <c r="I7" s="136">
        <f>+'[2]KL tu bep T2-15'!F44</f>
        <v>27.867600000000007</v>
      </c>
      <c r="J7" s="136">
        <f>+D7*I7</f>
        <v>-27.867600000000007</v>
      </c>
      <c r="K7" s="136"/>
    </row>
    <row r="8" spans="1:11">
      <c r="A8" s="133">
        <v>2</v>
      </c>
      <c r="B8" s="134" t="s">
        <v>213</v>
      </c>
      <c r="C8" s="135"/>
      <c r="D8" s="136">
        <f>15-3+1</f>
        <v>13</v>
      </c>
      <c r="E8" s="136"/>
      <c r="F8" s="136"/>
      <c r="G8" s="136"/>
      <c r="H8" s="136"/>
      <c r="I8" s="136">
        <v>1788.89</v>
      </c>
      <c r="J8" s="136">
        <f t="shared" ref="J8:J13" si="0">+D8*I8</f>
        <v>23255.57</v>
      </c>
      <c r="K8" s="136"/>
    </row>
    <row r="9" spans="1:11">
      <c r="A9" s="133"/>
      <c r="B9" s="134" t="s">
        <v>212</v>
      </c>
      <c r="C9" s="135"/>
      <c r="D9" s="136">
        <v>-13</v>
      </c>
      <c r="E9" s="136"/>
      <c r="F9" s="136"/>
      <c r="G9" s="136"/>
      <c r="H9" s="136"/>
      <c r="I9" s="136">
        <f>+'[2]KL tu bep T2-15'!F44</f>
        <v>27.867600000000007</v>
      </c>
      <c r="J9" s="136">
        <f>+D9*I9</f>
        <v>-362.2788000000001</v>
      </c>
      <c r="K9" s="136"/>
    </row>
    <row r="10" spans="1:11">
      <c r="A10" s="133">
        <v>3</v>
      </c>
      <c r="B10" s="134" t="s">
        <v>214</v>
      </c>
      <c r="C10" s="135"/>
      <c r="D10" s="136">
        <f>19-16+1</f>
        <v>4</v>
      </c>
      <c r="E10" s="136"/>
      <c r="F10" s="136"/>
      <c r="G10" s="136"/>
      <c r="H10" s="136"/>
      <c r="I10" s="136">
        <v>1584.08</v>
      </c>
      <c r="J10" s="136">
        <f t="shared" si="0"/>
        <v>6336.32</v>
      </c>
      <c r="K10" s="136"/>
    </row>
    <row r="11" spans="1:11">
      <c r="A11" s="133"/>
      <c r="B11" s="134" t="s">
        <v>212</v>
      </c>
      <c r="C11" s="135"/>
      <c r="D11" s="136">
        <v>-4</v>
      </c>
      <c r="E11" s="136"/>
      <c r="F11" s="136"/>
      <c r="G11" s="136"/>
      <c r="H11" s="136"/>
      <c r="I11" s="136">
        <f>+'[2]KL tu bep T16-19'!F44</f>
        <v>19.9956</v>
      </c>
      <c r="J11" s="136">
        <f t="shared" si="0"/>
        <v>-79.982399999999998</v>
      </c>
      <c r="K11" s="136"/>
    </row>
    <row r="12" spans="1:11">
      <c r="A12" s="133">
        <v>4</v>
      </c>
      <c r="B12" s="134" t="s">
        <v>215</v>
      </c>
      <c r="C12" s="137"/>
      <c r="D12" s="136">
        <v>1</v>
      </c>
      <c r="E12" s="136"/>
      <c r="F12" s="136"/>
      <c r="G12" s="136"/>
      <c r="H12" s="136"/>
      <c r="I12" s="136">
        <v>1602.17</v>
      </c>
      <c r="J12" s="136">
        <f t="shared" si="0"/>
        <v>1602.17</v>
      </c>
      <c r="K12" s="136"/>
    </row>
    <row r="13" spans="1:11" s="140" customFormat="1">
      <c r="A13" s="138"/>
      <c r="B13" s="134" t="s">
        <v>212</v>
      </c>
      <c r="C13" s="139"/>
      <c r="D13" s="136">
        <v>-1</v>
      </c>
      <c r="E13" s="136"/>
      <c r="F13" s="136"/>
      <c r="G13" s="136"/>
      <c r="H13" s="136"/>
      <c r="I13" s="136">
        <f>+'[2]KL tu bep T20'!F38</f>
        <v>21.650400000000001</v>
      </c>
      <c r="J13" s="136">
        <f t="shared" si="0"/>
        <v>-21.650400000000001</v>
      </c>
      <c r="K13" s="136"/>
    </row>
    <row r="14" spans="1:11" s="140" customFormat="1" ht="14.25">
      <c r="A14" s="141"/>
      <c r="B14" s="142" t="s">
        <v>216</v>
      </c>
      <c r="C14" s="143" t="s">
        <v>14</v>
      </c>
      <c r="D14" s="144"/>
      <c r="E14" s="144"/>
      <c r="F14" s="144"/>
      <c r="G14" s="144"/>
      <c r="H14" s="144"/>
      <c r="I14" s="144"/>
      <c r="J14" s="145">
        <f>SUM(J15:J38)</f>
        <v>13457.574000000001</v>
      </c>
      <c r="K14" s="144"/>
    </row>
    <row r="15" spans="1:11">
      <c r="A15" s="133">
        <v>1</v>
      </c>
      <c r="B15" s="134" t="s">
        <v>210</v>
      </c>
      <c r="C15" s="135"/>
      <c r="D15" s="136">
        <v>1</v>
      </c>
      <c r="E15" s="136"/>
      <c r="F15" s="136"/>
      <c r="G15" s="136"/>
      <c r="H15" s="136"/>
      <c r="I15" s="136">
        <v>1105.43</v>
      </c>
      <c r="J15" s="136">
        <f t="shared" ref="J15:J38" si="1">+D15*I15</f>
        <v>1105.43</v>
      </c>
      <c r="K15" s="136"/>
    </row>
    <row r="16" spans="1:11">
      <c r="A16" s="133"/>
      <c r="B16" s="134" t="s">
        <v>217</v>
      </c>
      <c r="C16" s="135"/>
      <c r="D16" s="136">
        <v>-1</v>
      </c>
      <c r="E16" s="136"/>
      <c r="F16" s="136"/>
      <c r="G16" s="136"/>
      <c r="H16" s="136"/>
      <c r="I16" s="136">
        <f>+'[2]KL chi tiet'!E47</f>
        <v>133.05400000000006</v>
      </c>
      <c r="J16" s="136">
        <f t="shared" si="1"/>
        <v>-133.05400000000006</v>
      </c>
      <c r="K16" s="136"/>
    </row>
    <row r="17" spans="1:11">
      <c r="A17" s="133"/>
      <c r="B17" s="134" t="s">
        <v>218</v>
      </c>
      <c r="C17" s="135"/>
      <c r="D17" s="136">
        <v>-1</v>
      </c>
      <c r="E17" s="136"/>
      <c r="F17" s="136"/>
      <c r="G17" s="136"/>
      <c r="H17" s="136"/>
      <c r="I17" s="136">
        <f>38*1.1</f>
        <v>41.800000000000004</v>
      </c>
      <c r="J17" s="136">
        <f t="shared" si="1"/>
        <v>-41.800000000000004</v>
      </c>
      <c r="K17" s="136"/>
    </row>
    <row r="18" spans="1:11">
      <c r="A18" s="133"/>
      <c r="B18" s="134" t="s">
        <v>219</v>
      </c>
      <c r="C18" s="135"/>
      <c r="D18" s="136">
        <v>-1</v>
      </c>
      <c r="E18" s="136"/>
      <c r="F18" s="136"/>
      <c r="G18" s="136"/>
      <c r="H18" s="136"/>
      <c r="I18" s="136">
        <f>74*0.87</f>
        <v>64.38</v>
      </c>
      <c r="J18" s="136">
        <f t="shared" si="1"/>
        <v>-64.38</v>
      </c>
      <c r="K18" s="136"/>
    </row>
    <row r="19" spans="1:11">
      <c r="A19" s="133"/>
      <c r="B19" s="134" t="s">
        <v>220</v>
      </c>
      <c r="C19" s="135"/>
      <c r="D19" s="136">
        <v>-1</v>
      </c>
      <c r="E19" s="136"/>
      <c r="F19" s="136"/>
      <c r="G19" s="136"/>
      <c r="H19" s="136"/>
      <c r="I19" s="136">
        <f>38*0.77</f>
        <v>29.26</v>
      </c>
      <c r="J19" s="136">
        <f t="shared" si="1"/>
        <v>-29.26</v>
      </c>
      <c r="K19" s="136"/>
    </row>
    <row r="20" spans="1:11">
      <c r="A20" s="133"/>
      <c r="B20" s="134" t="s">
        <v>221</v>
      </c>
      <c r="C20" s="135"/>
      <c r="D20" s="136">
        <v>-1</v>
      </c>
      <c r="E20" s="136"/>
      <c r="F20" s="136"/>
      <c r="G20" s="136"/>
      <c r="H20" s="136"/>
      <c r="I20" s="136">
        <f>32*0.87</f>
        <v>27.84</v>
      </c>
      <c r="J20" s="136">
        <f t="shared" si="1"/>
        <v>-27.84</v>
      </c>
      <c r="K20" s="136"/>
    </row>
    <row r="21" spans="1:11">
      <c r="A21" s="133"/>
      <c r="B21" s="134" t="s">
        <v>222</v>
      </c>
      <c r="C21" s="135"/>
      <c r="D21" s="136">
        <v>-1</v>
      </c>
      <c r="E21" s="136"/>
      <c r="F21" s="136"/>
      <c r="G21" s="136"/>
      <c r="H21" s="136"/>
      <c r="I21" s="136">
        <f>34*2.1</f>
        <v>71.400000000000006</v>
      </c>
      <c r="J21" s="136">
        <f t="shared" si="1"/>
        <v>-71.400000000000006</v>
      </c>
      <c r="K21" s="136"/>
    </row>
    <row r="22" spans="1:11">
      <c r="A22" s="133"/>
      <c r="B22" s="134" t="s">
        <v>223</v>
      </c>
      <c r="C22" s="135"/>
      <c r="D22" s="136">
        <v>-1</v>
      </c>
      <c r="E22" s="136"/>
      <c r="F22" s="136"/>
      <c r="G22" s="136"/>
      <c r="H22" s="136"/>
      <c r="I22" s="136">
        <f>4*2.2</f>
        <v>8.8000000000000007</v>
      </c>
      <c r="J22" s="136">
        <f t="shared" si="1"/>
        <v>-8.8000000000000007</v>
      </c>
      <c r="K22" s="136"/>
    </row>
    <row r="23" spans="1:11">
      <c r="A23" s="133">
        <v>2</v>
      </c>
      <c r="B23" s="134" t="s">
        <v>213</v>
      </c>
      <c r="C23" s="135"/>
      <c r="D23" s="136">
        <v>13</v>
      </c>
      <c r="E23" s="136"/>
      <c r="F23" s="136"/>
      <c r="G23" s="136"/>
      <c r="H23" s="136"/>
      <c r="I23" s="136">
        <v>1105.43</v>
      </c>
      <c r="J23" s="136">
        <f t="shared" si="1"/>
        <v>14370.59</v>
      </c>
      <c r="K23" s="136"/>
    </row>
    <row r="24" spans="1:11">
      <c r="A24" s="133"/>
      <c r="B24" s="134" t="s">
        <v>217</v>
      </c>
      <c r="C24" s="135"/>
      <c r="D24" s="136">
        <v>-13</v>
      </c>
      <c r="E24" s="136"/>
      <c r="F24" s="136"/>
      <c r="G24" s="136"/>
      <c r="H24" s="136"/>
      <c r="I24" s="136">
        <f>+I16</f>
        <v>133.05400000000006</v>
      </c>
      <c r="J24" s="136">
        <f t="shared" si="1"/>
        <v>-1729.7020000000007</v>
      </c>
      <c r="K24" s="136"/>
    </row>
    <row r="25" spans="1:11">
      <c r="A25" s="133"/>
      <c r="B25" s="134" t="s">
        <v>218</v>
      </c>
      <c r="C25" s="135"/>
      <c r="D25" s="136">
        <v>-13</v>
      </c>
      <c r="E25" s="136"/>
      <c r="F25" s="136"/>
      <c r="G25" s="136"/>
      <c r="H25" s="136"/>
      <c r="I25" s="136">
        <f>38*1.1</f>
        <v>41.800000000000004</v>
      </c>
      <c r="J25" s="136">
        <f t="shared" si="1"/>
        <v>-543.40000000000009</v>
      </c>
      <c r="K25" s="135"/>
    </row>
    <row r="26" spans="1:11">
      <c r="A26" s="133"/>
      <c r="B26" s="134" t="s">
        <v>219</v>
      </c>
      <c r="C26" s="135"/>
      <c r="D26" s="136">
        <v>-13</v>
      </c>
      <c r="E26" s="136"/>
      <c r="F26" s="136"/>
      <c r="G26" s="136"/>
      <c r="H26" s="136"/>
      <c r="I26" s="136">
        <f>74*0.87</f>
        <v>64.38</v>
      </c>
      <c r="J26" s="136">
        <f t="shared" si="1"/>
        <v>-836.93999999999994</v>
      </c>
      <c r="K26" s="135"/>
    </row>
    <row r="27" spans="1:11">
      <c r="A27" s="133"/>
      <c r="B27" s="134" t="s">
        <v>220</v>
      </c>
      <c r="C27" s="135"/>
      <c r="D27" s="136">
        <v>-13</v>
      </c>
      <c r="E27" s="136"/>
      <c r="F27" s="136"/>
      <c r="G27" s="136"/>
      <c r="H27" s="136"/>
      <c r="I27" s="136">
        <f>38*0.77</f>
        <v>29.26</v>
      </c>
      <c r="J27" s="136">
        <f t="shared" si="1"/>
        <v>-380.38</v>
      </c>
      <c r="K27" s="135"/>
    </row>
    <row r="28" spans="1:11">
      <c r="A28" s="133"/>
      <c r="B28" s="134" t="s">
        <v>221</v>
      </c>
      <c r="C28" s="135"/>
      <c r="D28" s="136">
        <v>-13</v>
      </c>
      <c r="E28" s="136"/>
      <c r="F28" s="136"/>
      <c r="G28" s="136"/>
      <c r="H28" s="136"/>
      <c r="I28" s="136">
        <f>32*0.87</f>
        <v>27.84</v>
      </c>
      <c r="J28" s="136">
        <f t="shared" si="1"/>
        <v>-361.92</v>
      </c>
      <c r="K28" s="135"/>
    </row>
    <row r="29" spans="1:11">
      <c r="A29" s="133"/>
      <c r="B29" s="134" t="s">
        <v>222</v>
      </c>
      <c r="C29" s="135"/>
      <c r="D29" s="136">
        <v>-13</v>
      </c>
      <c r="E29" s="136"/>
      <c r="F29" s="136"/>
      <c r="G29" s="136"/>
      <c r="H29" s="136"/>
      <c r="I29" s="136">
        <f>34*2.1</f>
        <v>71.400000000000006</v>
      </c>
      <c r="J29" s="136">
        <f t="shared" si="1"/>
        <v>-928.2</v>
      </c>
      <c r="K29" s="135"/>
    </row>
    <row r="30" spans="1:11">
      <c r="A30" s="133"/>
      <c r="B30" s="134" t="s">
        <v>223</v>
      </c>
      <c r="C30" s="135"/>
      <c r="D30" s="136">
        <v>-13</v>
      </c>
      <c r="E30" s="136"/>
      <c r="F30" s="136"/>
      <c r="G30" s="136"/>
      <c r="H30" s="136"/>
      <c r="I30" s="136">
        <f>4*2.2</f>
        <v>8.8000000000000007</v>
      </c>
      <c r="J30" s="136">
        <f t="shared" si="1"/>
        <v>-114.4</v>
      </c>
      <c r="K30" s="135"/>
    </row>
    <row r="31" spans="1:11">
      <c r="A31" s="133">
        <v>3</v>
      </c>
      <c r="B31" s="134" t="s">
        <v>224</v>
      </c>
      <c r="C31" s="135"/>
      <c r="D31" s="136">
        <v>5</v>
      </c>
      <c r="E31" s="136"/>
      <c r="F31" s="136"/>
      <c r="G31" s="136"/>
      <c r="H31" s="136"/>
      <c r="I31" s="136">
        <v>1009.22</v>
      </c>
      <c r="J31" s="136">
        <f t="shared" si="1"/>
        <v>5046.1000000000004</v>
      </c>
      <c r="K31" s="136"/>
    </row>
    <row r="32" spans="1:11">
      <c r="A32" s="133"/>
      <c r="B32" s="134" t="s">
        <v>217</v>
      </c>
      <c r="C32" s="135"/>
      <c r="D32" s="136">
        <v>-5</v>
      </c>
      <c r="E32" s="136"/>
      <c r="F32" s="136"/>
      <c r="G32" s="136"/>
      <c r="H32" s="136"/>
      <c r="I32" s="136">
        <f>+'[2]KL chi tiet'!E48</f>
        <v>115.13400000000006</v>
      </c>
      <c r="J32" s="136">
        <f t="shared" si="1"/>
        <v>-575.6700000000003</v>
      </c>
      <c r="K32" s="136"/>
    </row>
    <row r="33" spans="1:11">
      <c r="A33" s="133"/>
      <c r="B33" s="134" t="s">
        <v>218</v>
      </c>
      <c r="C33" s="135"/>
      <c r="D33" s="136">
        <v>-5</v>
      </c>
      <c r="E33" s="136"/>
      <c r="F33" s="136"/>
      <c r="G33" s="136"/>
      <c r="H33" s="136"/>
      <c r="I33" s="136">
        <f>38*1.1</f>
        <v>41.800000000000004</v>
      </c>
      <c r="J33" s="136">
        <f t="shared" si="1"/>
        <v>-209.00000000000003</v>
      </c>
      <c r="K33" s="135"/>
    </row>
    <row r="34" spans="1:11">
      <c r="A34" s="133"/>
      <c r="B34" s="134" t="s">
        <v>219</v>
      </c>
      <c r="C34" s="135"/>
      <c r="D34" s="136">
        <v>-5</v>
      </c>
      <c r="E34" s="136"/>
      <c r="F34" s="136"/>
      <c r="G34" s="136"/>
      <c r="H34" s="136"/>
      <c r="I34" s="136">
        <f>74*0.87</f>
        <v>64.38</v>
      </c>
      <c r="J34" s="136">
        <f t="shared" si="1"/>
        <v>-321.89999999999998</v>
      </c>
      <c r="K34" s="135"/>
    </row>
    <row r="35" spans="1:11">
      <c r="A35" s="133"/>
      <c r="B35" s="134" t="s">
        <v>220</v>
      </c>
      <c r="C35" s="135"/>
      <c r="D35" s="136">
        <v>-5</v>
      </c>
      <c r="E35" s="136"/>
      <c r="F35" s="136"/>
      <c r="G35" s="136"/>
      <c r="H35" s="136"/>
      <c r="I35" s="136">
        <f>38*0.77</f>
        <v>29.26</v>
      </c>
      <c r="J35" s="136">
        <f t="shared" si="1"/>
        <v>-146.30000000000001</v>
      </c>
      <c r="K35" s="135"/>
    </row>
    <row r="36" spans="1:11">
      <c r="A36" s="133"/>
      <c r="B36" s="134" t="s">
        <v>221</v>
      </c>
      <c r="C36" s="135"/>
      <c r="D36" s="136">
        <v>-5</v>
      </c>
      <c r="E36" s="136"/>
      <c r="F36" s="136"/>
      <c r="G36" s="136"/>
      <c r="H36" s="136"/>
      <c r="I36" s="136">
        <f>32*0.87</f>
        <v>27.84</v>
      </c>
      <c r="J36" s="136">
        <f t="shared" si="1"/>
        <v>-139.19999999999999</v>
      </c>
      <c r="K36" s="135"/>
    </row>
    <row r="37" spans="1:11">
      <c r="A37" s="133"/>
      <c r="B37" s="134" t="s">
        <v>222</v>
      </c>
      <c r="C37" s="135"/>
      <c r="D37" s="136">
        <v>-5</v>
      </c>
      <c r="E37" s="136"/>
      <c r="F37" s="136"/>
      <c r="G37" s="136"/>
      <c r="H37" s="136"/>
      <c r="I37" s="136">
        <f>34*2.1</f>
        <v>71.400000000000006</v>
      </c>
      <c r="J37" s="136">
        <f t="shared" si="1"/>
        <v>-357</v>
      </c>
      <c r="K37" s="135"/>
    </row>
    <row r="38" spans="1:11">
      <c r="A38" s="133"/>
      <c r="B38" s="134" t="s">
        <v>223</v>
      </c>
      <c r="C38" s="135"/>
      <c r="D38" s="136">
        <v>-5</v>
      </c>
      <c r="E38" s="136"/>
      <c r="F38" s="136"/>
      <c r="G38" s="136"/>
      <c r="H38" s="136"/>
      <c r="I38" s="136">
        <f>4*2.2</f>
        <v>8.8000000000000007</v>
      </c>
      <c r="J38" s="136">
        <f t="shared" si="1"/>
        <v>-44</v>
      </c>
      <c r="K38" s="135"/>
    </row>
    <row r="39" spans="1:11" s="140" customFormat="1" ht="14.25">
      <c r="A39" s="141"/>
      <c r="B39" s="142" t="s">
        <v>225</v>
      </c>
      <c r="C39" s="139"/>
      <c r="D39" s="144"/>
      <c r="E39" s="144"/>
      <c r="F39" s="144"/>
      <c r="G39" s="144"/>
      <c r="H39" s="144"/>
      <c r="I39" s="144"/>
      <c r="J39" s="145">
        <f>SUM(J40:J55)</f>
        <v>18197.669999999995</v>
      </c>
      <c r="K39" s="144"/>
    </row>
    <row r="40" spans="1:11">
      <c r="A40" s="133">
        <v>1</v>
      </c>
      <c r="B40" s="134" t="s">
        <v>210</v>
      </c>
      <c r="C40" s="135"/>
      <c r="D40" s="136">
        <v>1</v>
      </c>
      <c r="E40" s="136"/>
      <c r="F40" s="136"/>
      <c r="G40" s="136"/>
      <c r="H40" s="136"/>
      <c r="I40" s="136">
        <v>1083.43</v>
      </c>
      <c r="J40" s="136">
        <f t="shared" ref="J40:J55" si="2">+D40*I40</f>
        <v>1083.43</v>
      </c>
      <c r="K40" s="136"/>
    </row>
    <row r="41" spans="1:11">
      <c r="A41" s="133"/>
      <c r="B41" s="134" t="s">
        <v>226</v>
      </c>
      <c r="C41" s="135"/>
      <c r="D41" s="136">
        <v>-1</v>
      </c>
      <c r="E41" s="136"/>
      <c r="F41" s="136"/>
      <c r="G41" s="136"/>
      <c r="H41" s="136"/>
      <c r="I41" s="136">
        <f>74*0.87</f>
        <v>64.38</v>
      </c>
      <c r="J41" s="136">
        <f t="shared" si="2"/>
        <v>-64.38</v>
      </c>
      <c r="K41" s="136"/>
    </row>
    <row r="42" spans="1:11">
      <c r="A42" s="133"/>
      <c r="B42" s="134" t="s">
        <v>220</v>
      </c>
      <c r="C42" s="135"/>
      <c r="D42" s="136">
        <v>-1</v>
      </c>
      <c r="E42" s="136"/>
      <c r="F42" s="136"/>
      <c r="G42" s="136"/>
      <c r="H42" s="136"/>
      <c r="I42" s="136">
        <f>32*0.77</f>
        <v>24.64</v>
      </c>
      <c r="J42" s="136">
        <f t="shared" si="2"/>
        <v>-24.64</v>
      </c>
      <c r="K42" s="136"/>
    </row>
    <row r="43" spans="1:11">
      <c r="A43" s="133"/>
      <c r="B43" s="134" t="s">
        <v>227</v>
      </c>
      <c r="C43" s="135"/>
      <c r="D43" s="136">
        <v>-1</v>
      </c>
      <c r="E43" s="136"/>
      <c r="F43" s="136"/>
      <c r="G43" s="136"/>
      <c r="H43" s="136"/>
      <c r="I43" s="136">
        <f>2*2.1</f>
        <v>4.2</v>
      </c>
      <c r="J43" s="136">
        <f t="shared" si="2"/>
        <v>-4.2</v>
      </c>
      <c r="K43" s="136"/>
    </row>
    <row r="44" spans="1:11">
      <c r="A44" s="133">
        <v>2</v>
      </c>
      <c r="B44" s="134" t="s">
        <v>213</v>
      </c>
      <c r="C44" s="135"/>
      <c r="D44" s="136">
        <v>13</v>
      </c>
      <c r="E44" s="136"/>
      <c r="F44" s="136"/>
      <c r="G44" s="136"/>
      <c r="H44" s="136"/>
      <c r="I44" s="136">
        <v>1083.43</v>
      </c>
      <c r="J44" s="136">
        <f t="shared" si="2"/>
        <v>14084.59</v>
      </c>
      <c r="K44" s="136"/>
    </row>
    <row r="45" spans="1:11">
      <c r="A45" s="133"/>
      <c r="B45" s="134" t="s">
        <v>226</v>
      </c>
      <c r="C45" s="135"/>
      <c r="D45" s="136">
        <v>-13</v>
      </c>
      <c r="E45" s="136"/>
      <c r="F45" s="136"/>
      <c r="G45" s="136"/>
      <c r="H45" s="136"/>
      <c r="I45" s="136">
        <f>74*0.87</f>
        <v>64.38</v>
      </c>
      <c r="J45" s="136">
        <f t="shared" si="2"/>
        <v>-836.93999999999994</v>
      </c>
      <c r="K45" s="136"/>
    </row>
    <row r="46" spans="1:11">
      <c r="A46" s="133"/>
      <c r="B46" s="134" t="s">
        <v>220</v>
      </c>
      <c r="C46" s="135"/>
      <c r="D46" s="136">
        <v>-13</v>
      </c>
      <c r="E46" s="136"/>
      <c r="F46" s="136"/>
      <c r="G46" s="136"/>
      <c r="H46" s="136"/>
      <c r="I46" s="136">
        <f>32*0.77</f>
        <v>24.64</v>
      </c>
      <c r="J46" s="136">
        <f t="shared" si="2"/>
        <v>-320.32</v>
      </c>
      <c r="K46" s="136"/>
    </row>
    <row r="47" spans="1:11">
      <c r="A47" s="133"/>
      <c r="B47" s="134" t="s">
        <v>227</v>
      </c>
      <c r="C47" s="135"/>
      <c r="D47" s="136">
        <v>-13</v>
      </c>
      <c r="E47" s="136"/>
      <c r="F47" s="136"/>
      <c r="G47" s="136"/>
      <c r="H47" s="136"/>
      <c r="I47" s="136">
        <f>2*2.1</f>
        <v>4.2</v>
      </c>
      <c r="J47" s="136">
        <f t="shared" si="2"/>
        <v>-54.6</v>
      </c>
      <c r="K47" s="136"/>
    </row>
    <row r="48" spans="1:11">
      <c r="A48" s="133">
        <v>3</v>
      </c>
      <c r="B48" s="134" t="s">
        <v>214</v>
      </c>
      <c r="C48" s="135"/>
      <c r="D48" s="136">
        <v>4</v>
      </c>
      <c r="E48" s="136"/>
      <c r="F48" s="136"/>
      <c r="G48" s="136"/>
      <c r="H48" s="136"/>
      <c r="I48" s="136">
        <v>950.37</v>
      </c>
      <c r="J48" s="136">
        <f t="shared" si="2"/>
        <v>3801.48</v>
      </c>
      <c r="K48" s="136"/>
    </row>
    <row r="49" spans="1:11">
      <c r="A49" s="133"/>
      <c r="B49" s="134" t="s">
        <v>226</v>
      </c>
      <c r="C49" s="135"/>
      <c r="D49" s="136">
        <v>-4</v>
      </c>
      <c r="E49" s="136"/>
      <c r="F49" s="136"/>
      <c r="G49" s="136"/>
      <c r="H49" s="136"/>
      <c r="I49" s="136">
        <f>(74-8)*0.87</f>
        <v>57.42</v>
      </c>
      <c r="J49" s="136">
        <f t="shared" si="2"/>
        <v>-229.68</v>
      </c>
      <c r="K49" s="136"/>
    </row>
    <row r="50" spans="1:11">
      <c r="A50" s="133"/>
      <c r="B50" s="134" t="s">
        <v>220</v>
      </c>
      <c r="C50" s="135"/>
      <c r="D50" s="136">
        <v>-4</v>
      </c>
      <c r="E50" s="136"/>
      <c r="F50" s="136"/>
      <c r="G50" s="136"/>
      <c r="H50" s="136"/>
      <c r="I50" s="136">
        <f>(32-4)*0.77</f>
        <v>21.560000000000002</v>
      </c>
      <c r="J50" s="136">
        <f t="shared" si="2"/>
        <v>-86.240000000000009</v>
      </c>
      <c r="K50" s="136"/>
    </row>
    <row r="51" spans="1:11">
      <c r="A51" s="133"/>
      <c r="B51" s="134" t="s">
        <v>227</v>
      </c>
      <c r="C51" s="135"/>
      <c r="D51" s="136">
        <v>-4</v>
      </c>
      <c r="E51" s="136"/>
      <c r="F51" s="136"/>
      <c r="G51" s="136"/>
      <c r="H51" s="136"/>
      <c r="I51" s="136">
        <f>2*2.1</f>
        <v>4.2</v>
      </c>
      <c r="J51" s="136">
        <f t="shared" si="2"/>
        <v>-16.8</v>
      </c>
      <c r="K51" s="136"/>
    </row>
    <row r="52" spans="1:11">
      <c r="A52" s="133">
        <v>3</v>
      </c>
      <c r="B52" s="134" t="s">
        <v>215</v>
      </c>
      <c r="C52" s="135"/>
      <c r="D52" s="136">
        <v>1</v>
      </c>
      <c r="E52" s="136"/>
      <c r="F52" s="136"/>
      <c r="G52" s="136"/>
      <c r="H52" s="136"/>
      <c r="I52" s="136">
        <v>945.87</v>
      </c>
      <c r="J52" s="136">
        <f t="shared" si="2"/>
        <v>945.87</v>
      </c>
      <c r="K52" s="136"/>
    </row>
    <row r="53" spans="1:11">
      <c r="A53" s="133"/>
      <c r="B53" s="134" t="s">
        <v>226</v>
      </c>
      <c r="C53" s="135"/>
      <c r="D53" s="136">
        <v>-1</v>
      </c>
      <c r="E53" s="136"/>
      <c r="F53" s="136"/>
      <c r="G53" s="136"/>
      <c r="H53" s="136"/>
      <c r="I53" s="136">
        <f>64*0.87</f>
        <v>55.68</v>
      </c>
      <c r="J53" s="136">
        <f t="shared" si="2"/>
        <v>-55.68</v>
      </c>
      <c r="K53" s="136"/>
    </row>
    <row r="54" spans="1:11">
      <c r="A54" s="133"/>
      <c r="B54" s="134" t="s">
        <v>220</v>
      </c>
      <c r="C54" s="135"/>
      <c r="D54" s="136">
        <v>-1</v>
      </c>
      <c r="E54" s="136"/>
      <c r="F54" s="136"/>
      <c r="G54" s="136"/>
      <c r="H54" s="136"/>
      <c r="I54" s="136">
        <f>26*0.77</f>
        <v>20.02</v>
      </c>
      <c r="J54" s="136">
        <f t="shared" si="2"/>
        <v>-20.02</v>
      </c>
      <c r="K54" s="136"/>
    </row>
    <row r="55" spans="1:11">
      <c r="A55" s="133"/>
      <c r="B55" s="134" t="s">
        <v>227</v>
      </c>
      <c r="C55" s="135"/>
      <c r="D55" s="136">
        <v>-1</v>
      </c>
      <c r="E55" s="136"/>
      <c r="F55" s="136"/>
      <c r="G55" s="136"/>
      <c r="H55" s="136"/>
      <c r="I55" s="136">
        <f>2*2.1</f>
        <v>4.2</v>
      </c>
      <c r="J55" s="136">
        <f t="shared" si="2"/>
        <v>-4.2</v>
      </c>
      <c r="K55" s="136"/>
    </row>
    <row r="56" spans="1:11" s="140" customFormat="1" ht="14.25">
      <c r="A56" s="141"/>
      <c r="B56" s="142" t="s">
        <v>228</v>
      </c>
      <c r="C56" s="143" t="s">
        <v>14</v>
      </c>
      <c r="D56" s="144"/>
      <c r="E56" s="144"/>
      <c r="F56" s="144"/>
      <c r="G56" s="144"/>
      <c r="H56" s="144"/>
      <c r="I56" s="144"/>
      <c r="J56" s="145">
        <f>SUM(J57:J63)</f>
        <v>8992.6640000000007</v>
      </c>
      <c r="K56" s="144"/>
    </row>
    <row r="57" spans="1:11">
      <c r="A57" s="133">
        <v>1</v>
      </c>
      <c r="B57" s="134" t="s">
        <v>229</v>
      </c>
      <c r="C57" s="135"/>
      <c r="D57" s="136">
        <v>700</v>
      </c>
      <c r="E57" s="136">
        <f>1.1+0.03*2</f>
        <v>1.1600000000000001</v>
      </c>
      <c r="F57" s="136"/>
      <c r="G57" s="136"/>
      <c r="H57" s="136">
        <v>1</v>
      </c>
      <c r="I57" s="136"/>
      <c r="J57" s="136">
        <f>+PRODUCT(D57:I57)</f>
        <v>812.00000000000011</v>
      </c>
      <c r="K57" s="136"/>
    </row>
    <row r="58" spans="1:11">
      <c r="A58" s="133">
        <v>2</v>
      </c>
      <c r="B58" s="134" t="s">
        <v>230</v>
      </c>
      <c r="C58" s="135"/>
      <c r="D58" s="136">
        <v>1364</v>
      </c>
      <c r="E58" s="136">
        <f>0.87+0.03*2</f>
        <v>0.92999999999999994</v>
      </c>
      <c r="F58" s="136"/>
      <c r="G58" s="136"/>
      <c r="H58" s="136">
        <v>2</v>
      </c>
      <c r="I58" s="136"/>
      <c r="J58" s="136">
        <f t="shared" ref="J58:J61" si="3">+PRODUCT(D58:I58)</f>
        <v>2537.04</v>
      </c>
      <c r="K58" s="136"/>
    </row>
    <row r="59" spans="1:11">
      <c r="A59" s="133">
        <v>3</v>
      </c>
      <c r="B59" s="134" t="s">
        <v>231</v>
      </c>
      <c r="C59" s="135"/>
      <c r="D59" s="136">
        <v>1286</v>
      </c>
      <c r="E59" s="136">
        <f>0.77+0.03*2</f>
        <v>0.83000000000000007</v>
      </c>
      <c r="F59" s="136"/>
      <c r="G59" s="136"/>
      <c r="H59" s="136">
        <v>1</v>
      </c>
      <c r="I59" s="136"/>
      <c r="J59" s="136">
        <f t="shared" si="3"/>
        <v>1067.3800000000001</v>
      </c>
      <c r="K59" s="136"/>
    </row>
    <row r="60" spans="1:11">
      <c r="A60" s="133">
        <v>4</v>
      </c>
      <c r="B60" s="134" t="s">
        <v>232</v>
      </c>
      <c r="C60" s="135"/>
      <c r="D60" s="136">
        <v>586</v>
      </c>
      <c r="E60" s="136">
        <f>0.87+0.03*2</f>
        <v>0.92999999999999994</v>
      </c>
      <c r="F60" s="136"/>
      <c r="G60" s="136"/>
      <c r="H60" s="136">
        <v>1</v>
      </c>
      <c r="I60" s="136"/>
      <c r="J60" s="136">
        <f t="shared" si="3"/>
        <v>544.98</v>
      </c>
      <c r="K60" s="136"/>
    </row>
    <row r="61" spans="1:11">
      <c r="A61" s="133">
        <v>5</v>
      </c>
      <c r="B61" s="134" t="s">
        <v>233</v>
      </c>
      <c r="C61" s="135"/>
      <c r="D61" s="136">
        <f>684+60</f>
        <v>744</v>
      </c>
      <c r="E61" s="136">
        <f>2.1+0.03*2</f>
        <v>2.16</v>
      </c>
      <c r="F61" s="136"/>
      <c r="G61" s="136"/>
      <c r="H61" s="136">
        <v>1</v>
      </c>
      <c r="I61" s="136"/>
      <c r="J61" s="136">
        <f t="shared" si="3"/>
        <v>1607.0400000000002</v>
      </c>
      <c r="K61" s="136"/>
    </row>
    <row r="62" spans="1:11">
      <c r="A62" s="133">
        <v>6</v>
      </c>
      <c r="B62" s="134" t="s">
        <v>234</v>
      </c>
      <c r="C62" s="135"/>
      <c r="D62" s="136"/>
      <c r="E62" s="136"/>
      <c r="F62" s="136"/>
      <c r="G62" s="136"/>
      <c r="H62" s="136"/>
      <c r="I62" s="136"/>
      <c r="J62" s="136">
        <f>+[2]!Table16[[#Totals],[Tủ bếp dưới]]</f>
        <v>1856.6240000000003</v>
      </c>
      <c r="K62" s="136"/>
    </row>
    <row r="63" spans="1:11">
      <c r="A63" s="146"/>
      <c r="B63" s="147"/>
      <c r="C63" s="148"/>
      <c r="D63" s="149"/>
      <c r="E63" s="149"/>
      <c r="F63" s="149"/>
      <c r="G63" s="149"/>
      <c r="H63" s="149"/>
      <c r="I63" s="149"/>
      <c r="J63" s="149">
        <f>+'[2]KL chi tiet'!K46</f>
        <v>567.6</v>
      </c>
      <c r="K63" s="149"/>
    </row>
    <row r="1048572" spans="10:10">
      <c r="J1048572" s="136"/>
    </row>
  </sheetData>
  <autoFilter ref="A2:K13"/>
  <mergeCells count="10">
    <mergeCell ref="A1:K1"/>
    <mergeCell ref="A3:A4"/>
    <mergeCell ref="B3:B4"/>
    <mergeCell ref="C3:C4"/>
    <mergeCell ref="D3:D4"/>
    <mergeCell ref="E3:G3"/>
    <mergeCell ref="H3:H4"/>
    <mergeCell ref="I3:I4"/>
    <mergeCell ref="J3:J4"/>
    <mergeCell ref="K3:K4"/>
  </mergeCells>
  <conditionalFormatting sqref="A3:K3 A4:I4 K4">
    <cfRule type="cellIs" dxfId="1" priority="1" operator="lessThan">
      <formula>0</formula>
    </cfRule>
  </conditionalFormatting>
  <pageMargins left="0.7" right="0.7" top="0.75" bottom="0.75" header="0.3" footer="0.3"/>
  <pageSetup orientation="portrait" copies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2"/>
  <sheetViews>
    <sheetView workbookViewId="0">
      <selection activeCell="L16" sqref="L16"/>
    </sheetView>
  </sheetViews>
  <sheetFormatPr defaultRowHeight="15"/>
  <cols>
    <col min="1" max="1" width="9.33203125" style="100"/>
    <col min="2" max="4" width="0" style="100" hidden="1" customWidth="1"/>
    <col min="5" max="5" width="46.33203125" style="100" customWidth="1"/>
    <col min="6" max="6" width="9.33203125" style="100"/>
    <col min="7" max="10" width="9.33203125" style="100" customWidth="1"/>
    <col min="11" max="11" width="12.5" style="170" customWidth="1"/>
    <col min="12" max="16384" width="9.33203125" style="100"/>
  </cols>
  <sheetData>
    <row r="1" spans="1:11" ht="23.25">
      <c r="A1" s="151" t="s">
        <v>235</v>
      </c>
      <c r="B1" s="152"/>
      <c r="C1" s="153"/>
      <c r="D1" s="153"/>
      <c r="E1" s="154"/>
      <c r="F1" s="154"/>
      <c r="G1" s="155"/>
      <c r="H1" s="155"/>
      <c r="I1" s="155"/>
      <c r="J1" s="155"/>
      <c r="K1" s="201"/>
    </row>
    <row r="2" spans="1:11" ht="33" customHeight="1">
      <c r="A2" s="294" t="s">
        <v>236</v>
      </c>
      <c r="B2" s="294"/>
      <c r="C2" s="294"/>
      <c r="D2" s="294"/>
      <c r="E2" s="294"/>
      <c r="F2" s="294"/>
      <c r="G2" s="156"/>
      <c r="H2" s="156"/>
      <c r="I2" s="156"/>
      <c r="J2" s="156"/>
      <c r="K2" s="202"/>
    </row>
    <row r="3" spans="1:11" ht="16.5" customHeight="1">
      <c r="A3" s="294" t="s">
        <v>237</v>
      </c>
      <c r="B3" s="294"/>
      <c r="C3" s="294"/>
      <c r="D3" s="294"/>
      <c r="E3" s="294"/>
      <c r="F3" s="294"/>
      <c r="G3" s="156"/>
      <c r="H3" s="156"/>
      <c r="I3" s="156"/>
      <c r="J3" s="156"/>
      <c r="K3" s="202"/>
    </row>
    <row r="4" spans="1:11">
      <c r="A4" s="157"/>
      <c r="B4" s="158"/>
      <c r="C4" s="158"/>
      <c r="D4" s="158"/>
      <c r="E4" s="159"/>
      <c r="F4" s="159"/>
      <c r="G4" s="160"/>
      <c r="H4" s="160"/>
      <c r="I4" s="160"/>
      <c r="J4" s="160"/>
      <c r="K4" s="203"/>
    </row>
    <row r="5" spans="1:11">
      <c r="A5" s="295" t="s">
        <v>106</v>
      </c>
      <c r="B5" s="295" t="s">
        <v>238</v>
      </c>
      <c r="C5" s="295" t="s">
        <v>239</v>
      </c>
      <c r="D5" s="297" t="s">
        <v>240</v>
      </c>
      <c r="E5" s="295" t="s">
        <v>109</v>
      </c>
      <c r="F5" s="295" t="s">
        <v>241</v>
      </c>
      <c r="G5" s="213" t="s">
        <v>201</v>
      </c>
      <c r="H5" s="213"/>
      <c r="I5" s="213"/>
      <c r="J5" s="299" t="s">
        <v>202</v>
      </c>
      <c r="K5" s="292" t="s">
        <v>302</v>
      </c>
    </row>
    <row r="6" spans="1:11">
      <c r="A6" s="296"/>
      <c r="B6" s="296"/>
      <c r="C6" s="296"/>
      <c r="D6" s="298"/>
      <c r="E6" s="296"/>
      <c r="F6" s="296"/>
      <c r="G6" s="214" t="s">
        <v>299</v>
      </c>
      <c r="H6" s="214" t="s">
        <v>300</v>
      </c>
      <c r="I6" s="214" t="s">
        <v>301</v>
      </c>
      <c r="J6" s="300"/>
      <c r="K6" s="293"/>
    </row>
    <row r="7" spans="1:11">
      <c r="A7" s="161" t="s">
        <v>242</v>
      </c>
      <c r="B7" s="161" t="s">
        <v>243</v>
      </c>
      <c r="C7" s="161" t="s">
        <v>244</v>
      </c>
      <c r="D7" s="162" t="s">
        <v>245</v>
      </c>
      <c r="E7" s="163" t="s">
        <v>246</v>
      </c>
      <c r="F7" s="163" t="s">
        <v>247</v>
      </c>
      <c r="G7" s="161" t="s">
        <v>248</v>
      </c>
      <c r="H7" s="161" t="s">
        <v>249</v>
      </c>
      <c r="I7" s="161" t="s">
        <v>250</v>
      </c>
      <c r="J7" s="161" t="s">
        <v>251</v>
      </c>
      <c r="K7" s="204" t="s">
        <v>248</v>
      </c>
    </row>
    <row r="8" spans="1:11" ht="25.5">
      <c r="A8" s="164">
        <v>1</v>
      </c>
      <c r="B8" s="165" t="s">
        <v>252</v>
      </c>
      <c r="C8" s="165" t="s">
        <v>253</v>
      </c>
      <c r="D8" s="165" t="s">
        <v>253</v>
      </c>
      <c r="E8" s="166" t="s">
        <v>254</v>
      </c>
      <c r="F8" s="167" t="s">
        <v>6</v>
      </c>
      <c r="G8" s="168"/>
      <c r="H8" s="169"/>
      <c r="I8" s="169"/>
      <c r="J8" s="169"/>
      <c r="K8" s="205">
        <v>230.5</v>
      </c>
    </row>
    <row r="9" spans="1:11" ht="25.5">
      <c r="A9" s="164">
        <v>2</v>
      </c>
      <c r="B9" s="165" t="s">
        <v>252</v>
      </c>
      <c r="C9" s="165" t="s">
        <v>253</v>
      </c>
      <c r="D9" s="165" t="s">
        <v>253</v>
      </c>
      <c r="E9" s="166" t="s">
        <v>255</v>
      </c>
      <c r="F9" s="167" t="s">
        <v>6</v>
      </c>
      <c r="G9" s="168"/>
      <c r="H9" s="169"/>
      <c r="I9" s="169"/>
      <c r="J9" s="169"/>
      <c r="K9" s="205">
        <v>24.46</v>
      </c>
    </row>
    <row r="10" spans="1:11">
      <c r="A10" s="164">
        <v>3</v>
      </c>
      <c r="B10" s="165" t="s">
        <v>252</v>
      </c>
      <c r="C10" s="165" t="s">
        <v>253</v>
      </c>
      <c r="D10" s="165" t="s">
        <v>253</v>
      </c>
      <c r="E10" s="166" t="s">
        <v>256</v>
      </c>
      <c r="F10" s="167" t="s">
        <v>1</v>
      </c>
      <c r="G10" s="168"/>
      <c r="H10" s="169"/>
      <c r="I10" s="169"/>
      <c r="J10" s="169"/>
      <c r="K10" s="205">
        <v>7</v>
      </c>
    </row>
    <row r="11" spans="1:11">
      <c r="A11" s="164">
        <v>4</v>
      </c>
      <c r="B11" s="165" t="s">
        <v>252</v>
      </c>
      <c r="C11" s="165" t="s">
        <v>253</v>
      </c>
      <c r="D11" s="165" t="s">
        <v>253</v>
      </c>
      <c r="E11" s="166" t="s">
        <v>257</v>
      </c>
      <c r="F11" s="167" t="s">
        <v>6</v>
      </c>
      <c r="G11" s="168"/>
      <c r="H11" s="169"/>
      <c r="I11" s="169"/>
      <c r="J11" s="169"/>
      <c r="K11" s="205">
        <f>+K8+K9</f>
        <v>254.96</v>
      </c>
    </row>
    <row r="12" spans="1:11" ht="25.5">
      <c r="A12" s="171">
        <v>5</v>
      </c>
      <c r="B12" s="172"/>
      <c r="C12" s="172"/>
      <c r="D12" s="173"/>
      <c r="E12" s="206" t="s">
        <v>258</v>
      </c>
      <c r="F12" s="207" t="s">
        <v>6</v>
      </c>
      <c r="G12" s="208"/>
      <c r="H12" s="208"/>
      <c r="I12" s="208"/>
      <c r="J12" s="208"/>
      <c r="K12" s="209">
        <f>+K11</f>
        <v>254.96</v>
      </c>
    </row>
  </sheetData>
  <autoFilter ref="A7:L7"/>
  <mergeCells count="10">
    <mergeCell ref="K5:K6"/>
    <mergeCell ref="A2:F2"/>
    <mergeCell ref="A3:F3"/>
    <mergeCell ref="A5:A6"/>
    <mergeCell ref="B5:B6"/>
    <mergeCell ref="C5:C6"/>
    <mergeCell ref="D5:D6"/>
    <mergeCell ref="E5:E6"/>
    <mergeCell ref="F5:F6"/>
    <mergeCell ref="J5:J6"/>
  </mergeCells>
  <dataValidations disablePrompts="1" count="1">
    <dataValidation allowBlank="1" showInputMessage="1" showErrorMessage="1" prompt="GXD 10.13 Cập nhật 07/05/2024" sqref="A1"/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2:O132"/>
  <sheetViews>
    <sheetView zoomScaleNormal="100" workbookViewId="0">
      <pane xSplit="3" ySplit="5" topLeftCell="D6" activePane="bottomRight" state="frozen"/>
      <selection activeCell="I17" sqref="I17"/>
      <selection pane="topRight" activeCell="I17" sqref="I17"/>
      <selection pane="bottomLeft" activeCell="I17" sqref="I17"/>
      <selection pane="bottomRight" activeCell="D11" sqref="D11"/>
    </sheetView>
  </sheetViews>
  <sheetFormatPr defaultRowHeight="15"/>
  <cols>
    <col min="1" max="1" width="7.33203125" style="193" customWidth="1"/>
    <col min="2" max="2" width="67.6640625" style="127" customWidth="1"/>
    <col min="3" max="3" width="9.33203125" style="181"/>
    <col min="4" max="4" width="10.6640625" style="127" customWidth="1"/>
    <col min="5" max="5" width="12.1640625" style="182" customWidth="1"/>
    <col min="6" max="8" width="10.6640625" style="182" customWidth="1"/>
    <col min="9" max="9" width="15.1640625" style="182" customWidth="1"/>
    <col min="10" max="10" width="13" style="182" customWidth="1"/>
    <col min="11" max="11" width="17.5" style="127" customWidth="1"/>
    <col min="12" max="12" width="9.33203125" style="127"/>
    <col min="13" max="13" width="16" style="127" customWidth="1"/>
    <col min="14" max="14" width="52" style="127" customWidth="1"/>
    <col min="15" max="16384" width="9.33203125" style="127"/>
  </cols>
  <sheetData>
    <row r="2" spans="1:15">
      <c r="A2" s="281" t="s">
        <v>259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4" spans="1:15" ht="15.75" customHeight="1">
      <c r="A4" s="282" t="s">
        <v>106</v>
      </c>
      <c r="B4" s="282" t="s">
        <v>198</v>
      </c>
      <c r="C4" s="282" t="s">
        <v>199</v>
      </c>
      <c r="D4" s="282" t="s">
        <v>200</v>
      </c>
      <c r="E4" s="302" t="s">
        <v>201</v>
      </c>
      <c r="F4" s="302"/>
      <c r="G4" s="302"/>
      <c r="H4" s="303" t="s">
        <v>202</v>
      </c>
      <c r="I4" s="302" t="s">
        <v>203</v>
      </c>
      <c r="J4" s="306" t="s">
        <v>204</v>
      </c>
      <c r="K4" s="282" t="s">
        <v>205</v>
      </c>
    </row>
    <row r="5" spans="1:15" ht="36.75" customHeight="1">
      <c r="A5" s="301"/>
      <c r="B5" s="301"/>
      <c r="C5" s="301"/>
      <c r="D5" s="301"/>
      <c r="E5" s="215" t="s">
        <v>206</v>
      </c>
      <c r="F5" s="215" t="s">
        <v>207</v>
      </c>
      <c r="G5" s="215" t="s">
        <v>208</v>
      </c>
      <c r="H5" s="304"/>
      <c r="I5" s="305"/>
      <c r="J5" s="307"/>
      <c r="K5" s="301"/>
    </row>
    <row r="6" spans="1:15" ht="29.25">
      <c r="A6" s="143" t="s">
        <v>260</v>
      </c>
      <c r="B6" s="174" t="s">
        <v>290</v>
      </c>
      <c r="C6" s="138" t="s">
        <v>6</v>
      </c>
      <c r="D6" s="139"/>
      <c r="E6" s="175"/>
      <c r="F6" s="175"/>
      <c r="G6" s="175"/>
      <c r="H6" s="175"/>
      <c r="I6" s="175"/>
      <c r="J6" s="175">
        <f>+J7+J19+J32+J44+J55</f>
        <v>506.98484999999988</v>
      </c>
      <c r="K6" s="135"/>
      <c r="M6" s="176"/>
      <c r="N6" s="127" t="s">
        <v>261</v>
      </c>
      <c r="O6" s="127">
        <f>2.65+0.05-0.035-0.08+0.03</f>
        <v>2.6149999999999993</v>
      </c>
    </row>
    <row r="7" spans="1:15">
      <c r="A7" s="143"/>
      <c r="B7" s="174" t="s">
        <v>285</v>
      </c>
      <c r="C7" s="138"/>
      <c r="D7" s="139">
        <v>1</v>
      </c>
      <c r="E7" s="175"/>
      <c r="F7" s="175"/>
      <c r="G7" s="175"/>
      <c r="H7" s="175"/>
      <c r="I7" s="175">
        <f>+SUM(I8:I18)</f>
        <v>110.48274999999998</v>
      </c>
      <c r="J7" s="175">
        <f>+D7*I7</f>
        <v>110.48274999999998</v>
      </c>
      <c r="K7" s="135"/>
      <c r="M7" s="176"/>
      <c r="N7" s="176"/>
    </row>
    <row r="8" spans="1:15">
      <c r="A8" s="143"/>
      <c r="B8" s="177" t="s">
        <v>262</v>
      </c>
      <c r="C8" s="178"/>
      <c r="D8" s="135">
        <v>1</v>
      </c>
      <c r="E8" s="179">
        <f>2.9+3</f>
        <v>5.9</v>
      </c>
      <c r="F8" s="179"/>
      <c r="G8" s="179">
        <v>2.65</v>
      </c>
      <c r="H8" s="179">
        <v>1</v>
      </c>
      <c r="I8" s="179">
        <f t="shared" ref="I8:I18" si="0">PRODUCT(E8:H8)</f>
        <v>15.635</v>
      </c>
      <c r="J8" s="179">
        <f t="shared" ref="J8:J18" si="1">I8*D8</f>
        <v>15.635</v>
      </c>
      <c r="K8" s="135"/>
      <c r="M8" s="176"/>
    </row>
    <row r="9" spans="1:15">
      <c r="A9" s="143"/>
      <c r="B9" s="177" t="s">
        <v>263</v>
      </c>
      <c r="C9" s="178"/>
      <c r="D9" s="135">
        <v>1</v>
      </c>
      <c r="E9" s="179">
        <v>0.87</v>
      </c>
      <c r="F9" s="179"/>
      <c r="G9" s="179">
        <v>2.2000000000000002</v>
      </c>
      <c r="H9" s="179">
        <v>-1</v>
      </c>
      <c r="I9" s="179">
        <f t="shared" si="0"/>
        <v>-1.9140000000000001</v>
      </c>
      <c r="J9" s="179">
        <f t="shared" si="1"/>
        <v>-1.9140000000000001</v>
      </c>
      <c r="K9" s="135"/>
      <c r="M9" s="176"/>
    </row>
    <row r="10" spans="1:15">
      <c r="A10" s="143"/>
      <c r="B10" s="177" t="s">
        <v>264</v>
      </c>
      <c r="C10" s="178"/>
      <c r="D10" s="135">
        <v>1</v>
      </c>
      <c r="E10" s="179">
        <f>(6050+1050+1200+1900+2600)/1000</f>
        <v>12.8</v>
      </c>
      <c r="F10" s="179"/>
      <c r="G10" s="179">
        <v>2.65</v>
      </c>
      <c r="H10" s="179">
        <v>1</v>
      </c>
      <c r="I10" s="179">
        <f t="shared" si="0"/>
        <v>33.92</v>
      </c>
      <c r="J10" s="179">
        <f t="shared" si="1"/>
        <v>33.92</v>
      </c>
      <c r="K10" s="135"/>
      <c r="M10" s="176"/>
    </row>
    <row r="11" spans="1:15">
      <c r="A11" s="143"/>
      <c r="B11" s="177" t="s">
        <v>265</v>
      </c>
      <c r="C11" s="178"/>
      <c r="D11" s="135">
        <v>1</v>
      </c>
      <c r="E11" s="179">
        <v>0.87</v>
      </c>
      <c r="F11" s="179"/>
      <c r="G11" s="179">
        <v>2.2000000000000002</v>
      </c>
      <c r="H11" s="179">
        <v>-1</v>
      </c>
      <c r="I11" s="179">
        <f t="shared" si="0"/>
        <v>-1.9140000000000001</v>
      </c>
      <c r="J11" s="179">
        <f t="shared" si="1"/>
        <v>-1.9140000000000001</v>
      </c>
      <c r="K11" s="135"/>
      <c r="M11" s="176"/>
    </row>
    <row r="12" spans="1:15">
      <c r="A12" s="143"/>
      <c r="B12" s="177" t="s">
        <v>266</v>
      </c>
      <c r="C12" s="178"/>
      <c r="D12" s="135">
        <v>1</v>
      </c>
      <c r="E12" s="179">
        <v>0.77</v>
      </c>
      <c r="F12" s="179"/>
      <c r="G12" s="179">
        <v>2.2000000000000002</v>
      </c>
      <c r="H12" s="179">
        <v>-1</v>
      </c>
      <c r="I12" s="179">
        <f t="shared" si="0"/>
        <v>-1.6940000000000002</v>
      </c>
      <c r="J12" s="179">
        <f t="shared" si="1"/>
        <v>-1.6940000000000002</v>
      </c>
      <c r="K12" s="135"/>
      <c r="M12" s="176"/>
    </row>
    <row r="13" spans="1:15">
      <c r="A13" s="143"/>
      <c r="B13" s="177" t="s">
        <v>267</v>
      </c>
      <c r="C13" s="178"/>
      <c r="D13" s="135">
        <v>1</v>
      </c>
      <c r="E13" s="179">
        <f>(2900+600+100+3000+3100+2950+5150+1150+905+1150+1500+2650+1300+100+600+1750+1550)/1000</f>
        <v>30.454999999999998</v>
      </c>
      <c r="F13" s="179"/>
      <c r="G13" s="179">
        <v>2.65</v>
      </c>
      <c r="H13" s="179">
        <v>1</v>
      </c>
      <c r="I13" s="179">
        <f t="shared" si="0"/>
        <v>80.705749999999995</v>
      </c>
      <c r="J13" s="179">
        <f t="shared" si="1"/>
        <v>80.705749999999995</v>
      </c>
      <c r="K13" s="135"/>
      <c r="M13" s="176"/>
    </row>
    <row r="14" spans="1:15">
      <c r="A14" s="143"/>
      <c r="B14" s="177" t="s">
        <v>265</v>
      </c>
      <c r="C14" s="178"/>
      <c r="D14" s="135">
        <v>1</v>
      </c>
      <c r="E14" s="179">
        <v>0.87</v>
      </c>
      <c r="F14" s="179"/>
      <c r="G14" s="179">
        <v>2.2000000000000002</v>
      </c>
      <c r="H14" s="179">
        <v>-2</v>
      </c>
      <c r="I14" s="179">
        <f t="shared" si="0"/>
        <v>-3.8280000000000003</v>
      </c>
      <c r="J14" s="179">
        <f t="shared" si="1"/>
        <v>-3.8280000000000003</v>
      </c>
      <c r="K14" s="135"/>
      <c r="M14" s="176"/>
    </row>
    <row r="15" spans="1:15">
      <c r="A15" s="143"/>
      <c r="B15" s="177" t="s">
        <v>268</v>
      </c>
      <c r="C15" s="178"/>
      <c r="D15" s="135">
        <v>1</v>
      </c>
      <c r="E15" s="179">
        <v>0.77</v>
      </c>
      <c r="F15" s="179"/>
      <c r="G15" s="179">
        <v>2.2000000000000002</v>
      </c>
      <c r="H15" s="179">
        <v>-1</v>
      </c>
      <c r="I15" s="179">
        <f t="shared" si="0"/>
        <v>-1.6940000000000002</v>
      </c>
      <c r="J15" s="179">
        <f t="shared" si="1"/>
        <v>-1.6940000000000002</v>
      </c>
      <c r="K15" s="135"/>
      <c r="M15" s="176"/>
    </row>
    <row r="16" spans="1:15">
      <c r="A16" s="143"/>
      <c r="B16" s="177" t="s">
        <v>266</v>
      </c>
      <c r="C16" s="178"/>
      <c r="D16" s="135">
        <v>1</v>
      </c>
      <c r="E16" s="179">
        <v>0.77</v>
      </c>
      <c r="F16" s="179"/>
      <c r="G16" s="179">
        <v>2.2000000000000002</v>
      </c>
      <c r="H16" s="179">
        <v>-1</v>
      </c>
      <c r="I16" s="179">
        <f t="shared" si="0"/>
        <v>-1.6940000000000002</v>
      </c>
      <c r="J16" s="179">
        <f t="shared" si="1"/>
        <v>-1.6940000000000002</v>
      </c>
      <c r="K16" s="135"/>
      <c r="M16" s="176"/>
    </row>
    <row r="17" spans="1:13">
      <c r="A17" s="143"/>
      <c r="B17" s="177" t="s">
        <v>269</v>
      </c>
      <c r="C17" s="178"/>
      <c r="D17" s="135">
        <v>1</v>
      </c>
      <c r="E17" s="179">
        <v>1.1000000000000001</v>
      </c>
      <c r="F17" s="179"/>
      <c r="G17" s="179">
        <v>2.2000000000000002</v>
      </c>
      <c r="H17" s="179">
        <v>-1</v>
      </c>
      <c r="I17" s="179">
        <f t="shared" si="0"/>
        <v>-2.4200000000000004</v>
      </c>
      <c r="J17" s="179">
        <f t="shared" si="1"/>
        <v>-2.4200000000000004</v>
      </c>
      <c r="K17" s="135"/>
      <c r="M17" s="176"/>
    </row>
    <row r="18" spans="1:13">
      <c r="A18" s="143"/>
      <c r="B18" s="177" t="s">
        <v>270</v>
      </c>
      <c r="C18" s="178"/>
      <c r="D18" s="135">
        <v>1</v>
      </c>
      <c r="E18" s="179">
        <v>2.1</v>
      </c>
      <c r="F18" s="179"/>
      <c r="G18" s="179">
        <v>2.2000000000000002</v>
      </c>
      <c r="H18" s="179">
        <v>-1</v>
      </c>
      <c r="I18" s="179">
        <f t="shared" si="0"/>
        <v>-4.620000000000001</v>
      </c>
      <c r="J18" s="179">
        <f t="shared" si="1"/>
        <v>-4.620000000000001</v>
      </c>
      <c r="K18" s="135"/>
      <c r="M18" s="176"/>
    </row>
    <row r="19" spans="1:13">
      <c r="A19" s="143"/>
      <c r="B19" s="174" t="s">
        <v>286</v>
      </c>
      <c r="C19" s="138" t="s">
        <v>6</v>
      </c>
      <c r="D19" s="139">
        <v>1</v>
      </c>
      <c r="E19" s="175"/>
      <c r="F19" s="175"/>
      <c r="G19" s="175"/>
      <c r="H19" s="175"/>
      <c r="I19" s="175">
        <f>+SUM(I20:I31)</f>
        <v>103.77199999999998</v>
      </c>
      <c r="J19" s="175">
        <f>+D19*I19</f>
        <v>103.77199999999998</v>
      </c>
      <c r="K19" s="135"/>
      <c r="M19" s="176"/>
    </row>
    <row r="20" spans="1:13">
      <c r="A20" s="143"/>
      <c r="B20" s="177" t="s">
        <v>262</v>
      </c>
      <c r="C20" s="178"/>
      <c r="D20" s="135">
        <v>1</v>
      </c>
      <c r="E20" s="179">
        <f>(3050+3000+3050)/1000</f>
        <v>9.1</v>
      </c>
      <c r="F20" s="179"/>
      <c r="G20" s="179">
        <v>2.65</v>
      </c>
      <c r="H20" s="179">
        <v>1</v>
      </c>
      <c r="I20" s="179">
        <f t="shared" ref="I20:I31" si="2">PRODUCT(E20:H20)</f>
        <v>24.114999999999998</v>
      </c>
      <c r="J20" s="179">
        <f t="shared" ref="J20:J43" si="3">I20*D20</f>
        <v>24.114999999999998</v>
      </c>
      <c r="K20" s="135"/>
      <c r="M20" s="176"/>
    </row>
    <row r="21" spans="1:13">
      <c r="A21" s="143"/>
      <c r="B21" s="177" t="s">
        <v>265</v>
      </c>
      <c r="C21" s="178"/>
      <c r="D21" s="135">
        <v>1</v>
      </c>
      <c r="E21" s="179">
        <v>0.87</v>
      </c>
      <c r="F21" s="179"/>
      <c r="G21" s="179">
        <v>2.2000000000000002</v>
      </c>
      <c r="H21" s="179">
        <v>-1</v>
      </c>
      <c r="I21" s="179">
        <f t="shared" si="2"/>
        <v>-1.9140000000000001</v>
      </c>
      <c r="J21" s="179">
        <f t="shared" si="3"/>
        <v>-1.9140000000000001</v>
      </c>
      <c r="K21" s="135"/>
      <c r="M21" s="176"/>
    </row>
    <row r="22" spans="1:13">
      <c r="A22" s="143"/>
      <c r="B22" s="177" t="s">
        <v>264</v>
      </c>
      <c r="C22" s="178"/>
      <c r="D22" s="135">
        <v>1</v>
      </c>
      <c r="E22" s="179">
        <f>(2770+2550+1450+1205+4320+1040)/1000</f>
        <v>13.335000000000001</v>
      </c>
      <c r="F22" s="179"/>
      <c r="G22" s="179">
        <v>2.65</v>
      </c>
      <c r="H22" s="179">
        <v>1</v>
      </c>
      <c r="I22" s="179">
        <f t="shared" si="2"/>
        <v>35.33775</v>
      </c>
      <c r="J22" s="179">
        <f t="shared" si="3"/>
        <v>35.33775</v>
      </c>
      <c r="K22" s="135"/>
      <c r="M22" s="176"/>
    </row>
    <row r="23" spans="1:13">
      <c r="A23" s="143"/>
      <c r="B23" s="177" t="s">
        <v>265</v>
      </c>
      <c r="C23" s="178"/>
      <c r="D23" s="135">
        <v>1</v>
      </c>
      <c r="E23" s="179">
        <v>0.87</v>
      </c>
      <c r="F23" s="179"/>
      <c r="G23" s="179">
        <v>2.2000000000000002</v>
      </c>
      <c r="H23" s="179">
        <v>-1</v>
      </c>
      <c r="I23" s="179">
        <f t="shared" si="2"/>
        <v>-1.9140000000000001</v>
      </c>
      <c r="J23" s="179">
        <f t="shared" si="3"/>
        <v>-1.9140000000000001</v>
      </c>
      <c r="K23" s="135"/>
      <c r="M23" s="176"/>
    </row>
    <row r="24" spans="1:13">
      <c r="A24" s="143"/>
      <c r="B24" s="177" t="s">
        <v>266</v>
      </c>
      <c r="C24" s="178"/>
      <c r="D24" s="135">
        <v>1</v>
      </c>
      <c r="E24" s="179">
        <v>0.77</v>
      </c>
      <c r="F24" s="179"/>
      <c r="G24" s="179">
        <v>2.2000000000000002</v>
      </c>
      <c r="H24" s="179">
        <v>-1</v>
      </c>
      <c r="I24" s="179">
        <f t="shared" si="2"/>
        <v>-1.6940000000000002</v>
      </c>
      <c r="J24" s="179">
        <f t="shared" si="3"/>
        <v>-1.6940000000000002</v>
      </c>
      <c r="K24" s="135"/>
      <c r="M24" s="176"/>
    </row>
    <row r="25" spans="1:13">
      <c r="A25" s="143"/>
      <c r="B25" s="177" t="s">
        <v>271</v>
      </c>
      <c r="C25" s="178"/>
      <c r="D25" s="135">
        <v>1</v>
      </c>
      <c r="E25" s="179">
        <v>0.9</v>
      </c>
      <c r="F25" s="179"/>
      <c r="G25" s="179">
        <f>0.85*2</f>
        <v>1.7</v>
      </c>
      <c r="H25" s="179">
        <v>-1</v>
      </c>
      <c r="I25" s="179">
        <f t="shared" si="2"/>
        <v>-1.53</v>
      </c>
      <c r="J25" s="179">
        <f t="shared" si="3"/>
        <v>-1.53</v>
      </c>
      <c r="K25" s="135"/>
      <c r="M25" s="176"/>
    </row>
    <row r="26" spans="1:13">
      <c r="A26" s="143"/>
      <c r="B26" s="177" t="s">
        <v>267</v>
      </c>
      <c r="C26" s="178"/>
      <c r="D26" s="135">
        <v>1</v>
      </c>
      <c r="E26" s="179">
        <f>(1330+3855+2840+950+3100+2150+2850+3590+1450+2650)/1000</f>
        <v>24.765000000000001</v>
      </c>
      <c r="F26" s="179"/>
      <c r="G26" s="179">
        <v>2.65</v>
      </c>
      <c r="H26" s="179">
        <v>1</v>
      </c>
      <c r="I26" s="179">
        <f t="shared" si="2"/>
        <v>65.627250000000004</v>
      </c>
      <c r="J26" s="179">
        <f t="shared" si="3"/>
        <v>65.627250000000004</v>
      </c>
      <c r="K26" s="135"/>
      <c r="M26" s="176"/>
    </row>
    <row r="27" spans="1:13">
      <c r="A27" s="143"/>
      <c r="B27" s="177" t="s">
        <v>269</v>
      </c>
      <c r="C27" s="178"/>
      <c r="D27" s="135">
        <v>1</v>
      </c>
      <c r="E27" s="179">
        <v>1.1000000000000001</v>
      </c>
      <c r="F27" s="179"/>
      <c r="G27" s="179">
        <v>2.2000000000000002</v>
      </c>
      <c r="H27" s="179">
        <v>-1</v>
      </c>
      <c r="I27" s="179">
        <f t="shared" si="2"/>
        <v>-2.4200000000000004</v>
      </c>
      <c r="J27" s="179">
        <f t="shared" si="3"/>
        <v>-2.4200000000000004</v>
      </c>
      <c r="K27" s="135"/>
      <c r="M27" s="176"/>
    </row>
    <row r="28" spans="1:13">
      <c r="A28" s="143"/>
      <c r="B28" s="177" t="s">
        <v>265</v>
      </c>
      <c r="C28" s="178"/>
      <c r="D28" s="135">
        <v>1</v>
      </c>
      <c r="E28" s="179">
        <v>0.87</v>
      </c>
      <c r="F28" s="179"/>
      <c r="G28" s="179">
        <v>2.2000000000000002</v>
      </c>
      <c r="H28" s="179">
        <v>-2</v>
      </c>
      <c r="I28" s="179">
        <f t="shared" si="2"/>
        <v>-3.8280000000000003</v>
      </c>
      <c r="J28" s="179">
        <f t="shared" si="3"/>
        <v>-3.8280000000000003</v>
      </c>
      <c r="K28" s="135"/>
      <c r="M28" s="176"/>
    </row>
    <row r="29" spans="1:13">
      <c r="A29" s="143"/>
      <c r="B29" s="177" t="s">
        <v>272</v>
      </c>
      <c r="C29" s="178"/>
      <c r="D29" s="135">
        <v>1</v>
      </c>
      <c r="E29" s="179">
        <v>0.77</v>
      </c>
      <c r="F29" s="179"/>
      <c r="G29" s="179">
        <v>2.2000000000000002</v>
      </c>
      <c r="H29" s="179">
        <v>-1</v>
      </c>
      <c r="I29" s="179">
        <f t="shared" si="2"/>
        <v>-1.6940000000000002</v>
      </c>
      <c r="J29" s="179">
        <f t="shared" si="3"/>
        <v>-1.6940000000000002</v>
      </c>
      <c r="K29" s="135"/>
      <c r="M29" s="176"/>
    </row>
    <row r="30" spans="1:13">
      <c r="A30" s="143"/>
      <c r="B30" s="177" t="s">
        <v>270</v>
      </c>
      <c r="C30" s="178"/>
      <c r="D30" s="135">
        <v>1</v>
      </c>
      <c r="E30" s="179">
        <v>2.1</v>
      </c>
      <c r="F30" s="179"/>
      <c r="G30" s="179">
        <v>2.2000000000000002</v>
      </c>
      <c r="H30" s="179">
        <v>-1</v>
      </c>
      <c r="I30" s="179">
        <f t="shared" si="2"/>
        <v>-4.620000000000001</v>
      </c>
      <c r="J30" s="179">
        <f t="shared" si="3"/>
        <v>-4.620000000000001</v>
      </c>
      <c r="K30" s="135"/>
      <c r="M30" s="176"/>
    </row>
    <row r="31" spans="1:13">
      <c r="A31" s="143"/>
      <c r="B31" s="177" t="s">
        <v>266</v>
      </c>
      <c r="C31" s="178"/>
      <c r="D31" s="135">
        <v>1</v>
      </c>
      <c r="E31" s="179">
        <v>0.77</v>
      </c>
      <c r="F31" s="179"/>
      <c r="G31" s="179">
        <v>2.2000000000000002</v>
      </c>
      <c r="H31" s="179">
        <v>-1</v>
      </c>
      <c r="I31" s="179">
        <f t="shared" si="2"/>
        <v>-1.6940000000000002</v>
      </c>
      <c r="J31" s="179">
        <f t="shared" si="3"/>
        <v>-1.6940000000000002</v>
      </c>
      <c r="K31" s="135"/>
      <c r="M31" s="176"/>
    </row>
    <row r="32" spans="1:13">
      <c r="A32" s="143"/>
      <c r="B32" s="174" t="s">
        <v>287</v>
      </c>
      <c r="C32" s="138" t="s">
        <v>6</v>
      </c>
      <c r="D32" s="139">
        <v>1</v>
      </c>
      <c r="E32" s="175"/>
      <c r="F32" s="175"/>
      <c r="G32" s="175"/>
      <c r="H32" s="175"/>
      <c r="I32" s="175">
        <f>+SUM(I33:I43)</f>
        <v>107.50374999999998</v>
      </c>
      <c r="J32" s="175">
        <f t="shared" si="3"/>
        <v>107.50374999999998</v>
      </c>
      <c r="K32" s="135"/>
      <c r="M32" s="176"/>
    </row>
    <row r="33" spans="1:13">
      <c r="A33" s="194"/>
      <c r="B33" s="180" t="s">
        <v>262</v>
      </c>
      <c r="C33" s="178"/>
      <c r="D33" s="135">
        <v>1</v>
      </c>
      <c r="E33" s="179">
        <f>(2755+2000+1045+1070+4850)/1000</f>
        <v>11.72</v>
      </c>
      <c r="F33" s="179"/>
      <c r="G33" s="179">
        <v>2.65</v>
      </c>
      <c r="H33" s="179">
        <v>1</v>
      </c>
      <c r="I33" s="179">
        <f t="shared" ref="I33:I43" si="4">PRODUCT(E33:H33)</f>
        <v>31.058</v>
      </c>
      <c r="J33" s="179">
        <f t="shared" si="3"/>
        <v>31.058</v>
      </c>
      <c r="K33" s="135"/>
      <c r="M33" s="176"/>
    </row>
    <row r="34" spans="1:13">
      <c r="A34" s="143"/>
      <c r="B34" s="177" t="s">
        <v>265</v>
      </c>
      <c r="C34" s="178"/>
      <c r="D34" s="135">
        <v>1</v>
      </c>
      <c r="E34" s="179">
        <v>0.87</v>
      </c>
      <c r="F34" s="179"/>
      <c r="G34" s="179">
        <v>2.2000000000000002</v>
      </c>
      <c r="H34" s="179">
        <v>-1</v>
      </c>
      <c r="I34" s="179">
        <f t="shared" si="4"/>
        <v>-1.9140000000000001</v>
      </c>
      <c r="J34" s="179">
        <f t="shared" si="3"/>
        <v>-1.9140000000000001</v>
      </c>
      <c r="K34" s="135"/>
      <c r="M34" s="176"/>
    </row>
    <row r="35" spans="1:13">
      <c r="A35" s="143"/>
      <c r="B35" s="177" t="s">
        <v>266</v>
      </c>
      <c r="C35" s="178"/>
      <c r="D35" s="135">
        <v>1</v>
      </c>
      <c r="E35" s="179">
        <v>0.77</v>
      </c>
      <c r="F35" s="179"/>
      <c r="G35" s="179">
        <v>2.2000000000000002</v>
      </c>
      <c r="H35" s="179">
        <v>-1</v>
      </c>
      <c r="I35" s="179">
        <f t="shared" si="4"/>
        <v>-1.6940000000000002</v>
      </c>
      <c r="J35" s="179">
        <f t="shared" si="3"/>
        <v>-1.6940000000000002</v>
      </c>
      <c r="K35" s="135"/>
      <c r="M35" s="176"/>
    </row>
    <row r="36" spans="1:13">
      <c r="A36" s="194"/>
      <c r="B36" s="180" t="s">
        <v>264</v>
      </c>
      <c r="C36" s="178"/>
      <c r="D36" s="135">
        <v>1</v>
      </c>
      <c r="E36" s="179">
        <f>(4005+2830+3590+2830)/1000</f>
        <v>13.255000000000001</v>
      </c>
      <c r="F36" s="179"/>
      <c r="G36" s="179">
        <v>2.65</v>
      </c>
      <c r="H36" s="179">
        <v>1</v>
      </c>
      <c r="I36" s="179">
        <f t="shared" si="4"/>
        <v>35.125750000000004</v>
      </c>
      <c r="J36" s="179">
        <f t="shared" si="3"/>
        <v>35.125750000000004</v>
      </c>
      <c r="K36" s="135"/>
      <c r="M36" s="176"/>
    </row>
    <row r="37" spans="1:13">
      <c r="A37" s="143"/>
      <c r="B37" s="177" t="s">
        <v>265</v>
      </c>
      <c r="C37" s="178"/>
      <c r="D37" s="135">
        <v>1</v>
      </c>
      <c r="E37" s="179">
        <v>0.87</v>
      </c>
      <c r="F37" s="179"/>
      <c r="G37" s="179">
        <v>2.2000000000000002</v>
      </c>
      <c r="H37" s="179">
        <v>-1</v>
      </c>
      <c r="I37" s="179">
        <f t="shared" si="4"/>
        <v>-1.9140000000000001</v>
      </c>
      <c r="J37" s="179">
        <f t="shared" si="3"/>
        <v>-1.9140000000000001</v>
      </c>
      <c r="K37" s="135"/>
      <c r="M37" s="176"/>
    </row>
    <row r="38" spans="1:13">
      <c r="A38" s="143"/>
      <c r="B38" s="177" t="s">
        <v>270</v>
      </c>
      <c r="C38" s="178"/>
      <c r="D38" s="135">
        <v>1</v>
      </c>
      <c r="E38" s="179">
        <v>2.1</v>
      </c>
      <c r="F38" s="179"/>
      <c r="G38" s="179">
        <v>2.2000000000000002</v>
      </c>
      <c r="H38" s="179">
        <v>-1</v>
      </c>
      <c r="I38" s="179">
        <f t="shared" si="4"/>
        <v>-4.620000000000001</v>
      </c>
      <c r="J38" s="179">
        <f t="shared" si="3"/>
        <v>-4.620000000000001</v>
      </c>
      <c r="K38" s="135"/>
      <c r="M38" s="176"/>
    </row>
    <row r="39" spans="1:13">
      <c r="A39" s="194"/>
      <c r="B39" s="180" t="s">
        <v>267</v>
      </c>
      <c r="C39" s="178"/>
      <c r="D39" s="135">
        <v>1</v>
      </c>
      <c r="E39" s="179">
        <f>(5980+1450+1170+955+1170+3950+3050+4105+2330)/1000</f>
        <v>24.16</v>
      </c>
      <c r="F39" s="179"/>
      <c r="G39" s="179">
        <v>2.65</v>
      </c>
      <c r="H39" s="179">
        <v>1</v>
      </c>
      <c r="I39" s="179">
        <f t="shared" si="4"/>
        <v>64.024000000000001</v>
      </c>
      <c r="J39" s="179">
        <f t="shared" si="3"/>
        <v>64.024000000000001</v>
      </c>
      <c r="K39" s="135"/>
      <c r="M39" s="176"/>
    </row>
    <row r="40" spans="1:13">
      <c r="A40" s="143"/>
      <c r="B40" s="177" t="s">
        <v>269</v>
      </c>
      <c r="C40" s="178"/>
      <c r="D40" s="135">
        <v>1</v>
      </c>
      <c r="E40" s="179">
        <v>1.1000000000000001</v>
      </c>
      <c r="F40" s="179"/>
      <c r="G40" s="179">
        <v>2.2000000000000002</v>
      </c>
      <c r="H40" s="179">
        <v>-1</v>
      </c>
      <c r="I40" s="179">
        <f t="shared" si="4"/>
        <v>-2.4200000000000004</v>
      </c>
      <c r="J40" s="179">
        <f t="shared" si="3"/>
        <v>-2.4200000000000004</v>
      </c>
      <c r="K40" s="135"/>
      <c r="M40" s="176"/>
    </row>
    <row r="41" spans="1:13">
      <c r="A41" s="143"/>
      <c r="B41" s="177" t="s">
        <v>265</v>
      </c>
      <c r="C41" s="178"/>
      <c r="D41" s="135">
        <v>1</v>
      </c>
      <c r="E41" s="179">
        <v>0.87</v>
      </c>
      <c r="F41" s="179"/>
      <c r="G41" s="179">
        <v>2.2000000000000002</v>
      </c>
      <c r="H41" s="179">
        <v>-2</v>
      </c>
      <c r="I41" s="179">
        <f t="shared" si="4"/>
        <v>-3.8280000000000003</v>
      </c>
      <c r="J41" s="179">
        <f t="shared" si="3"/>
        <v>-3.8280000000000003</v>
      </c>
      <c r="K41" s="135"/>
      <c r="M41" s="176"/>
    </row>
    <row r="42" spans="1:13">
      <c r="A42" s="143"/>
      <c r="B42" s="177" t="s">
        <v>266</v>
      </c>
      <c r="C42" s="178"/>
      <c r="D42" s="135">
        <v>1</v>
      </c>
      <c r="E42" s="179">
        <v>0.77</v>
      </c>
      <c r="F42" s="179"/>
      <c r="G42" s="179">
        <v>2.2000000000000002</v>
      </c>
      <c r="H42" s="179">
        <v>-1</v>
      </c>
      <c r="I42" s="179">
        <f t="shared" si="4"/>
        <v>-1.6940000000000002</v>
      </c>
      <c r="J42" s="179">
        <f t="shared" si="3"/>
        <v>-1.6940000000000002</v>
      </c>
      <c r="K42" s="135"/>
      <c r="M42" s="176"/>
    </row>
    <row r="43" spans="1:13">
      <c r="A43" s="143"/>
      <c r="B43" s="177" t="s">
        <v>270</v>
      </c>
      <c r="C43" s="178"/>
      <c r="D43" s="135">
        <v>1</v>
      </c>
      <c r="E43" s="179">
        <v>2.1</v>
      </c>
      <c r="F43" s="179"/>
      <c r="G43" s="179">
        <v>2.2000000000000002</v>
      </c>
      <c r="H43" s="179">
        <v>-1</v>
      </c>
      <c r="I43" s="179">
        <f t="shared" si="4"/>
        <v>-4.620000000000001</v>
      </c>
      <c r="J43" s="179">
        <f t="shared" si="3"/>
        <v>-4.620000000000001</v>
      </c>
      <c r="K43" s="135"/>
      <c r="M43" s="176"/>
    </row>
    <row r="44" spans="1:13">
      <c r="A44" s="143"/>
      <c r="B44" s="174" t="s">
        <v>288</v>
      </c>
      <c r="C44" s="138"/>
      <c r="D44" s="139">
        <v>1</v>
      </c>
      <c r="E44" s="175"/>
      <c r="F44" s="175"/>
      <c r="G44" s="175"/>
      <c r="H44" s="175"/>
      <c r="I44" s="175">
        <f>+SUM(I45:I54)</f>
        <v>80.321349999999981</v>
      </c>
      <c r="J44" s="175">
        <f>+D44*I44</f>
        <v>80.321349999999981</v>
      </c>
      <c r="K44" s="135"/>
      <c r="M44" s="176"/>
    </row>
    <row r="45" spans="1:13">
      <c r="A45" s="143"/>
      <c r="B45" s="177" t="s">
        <v>262</v>
      </c>
      <c r="C45" s="178"/>
      <c r="D45" s="135">
        <v>1</v>
      </c>
      <c r="E45" s="179">
        <f>(3897+975+897+100+550+2075)/1000</f>
        <v>8.4939999999999998</v>
      </c>
      <c r="F45" s="179"/>
      <c r="G45" s="179">
        <v>2.65</v>
      </c>
      <c r="H45" s="179">
        <v>1</v>
      </c>
      <c r="I45" s="179">
        <f t="shared" ref="I45:I56" si="5">PRODUCT(E45:H45)</f>
        <v>22.5091</v>
      </c>
      <c r="J45" s="179">
        <f t="shared" ref="J45:J56" si="6">I45*D45</f>
        <v>22.5091</v>
      </c>
      <c r="K45" s="135"/>
      <c r="M45" s="176"/>
    </row>
    <row r="46" spans="1:13">
      <c r="A46" s="143"/>
      <c r="B46" s="177" t="s">
        <v>265</v>
      </c>
      <c r="C46" s="178"/>
      <c r="D46" s="135">
        <v>1</v>
      </c>
      <c r="E46" s="179">
        <v>0.87</v>
      </c>
      <c r="F46" s="179"/>
      <c r="G46" s="179">
        <v>2.2000000000000002</v>
      </c>
      <c r="H46" s="179">
        <v>-1</v>
      </c>
      <c r="I46" s="179">
        <f t="shared" si="5"/>
        <v>-1.9140000000000001</v>
      </c>
      <c r="J46" s="179">
        <f t="shared" si="6"/>
        <v>-1.9140000000000001</v>
      </c>
      <c r="K46" s="135"/>
      <c r="M46" s="176"/>
    </row>
    <row r="47" spans="1:13">
      <c r="A47" s="143"/>
      <c r="B47" s="177" t="s">
        <v>264</v>
      </c>
      <c r="C47" s="178"/>
      <c r="D47" s="135">
        <v>1</v>
      </c>
      <c r="E47" s="179">
        <f>(3000+3355+975+750+2175)/1000</f>
        <v>10.255000000000001</v>
      </c>
      <c r="F47" s="179"/>
      <c r="G47" s="179">
        <v>2.65</v>
      </c>
      <c r="H47" s="179">
        <v>1</v>
      </c>
      <c r="I47" s="179">
        <f t="shared" si="5"/>
        <v>27.175750000000001</v>
      </c>
      <c r="J47" s="179">
        <f t="shared" si="6"/>
        <v>27.175750000000001</v>
      </c>
      <c r="K47" s="135"/>
      <c r="M47" s="176"/>
    </row>
    <row r="48" spans="1:13">
      <c r="A48" s="143"/>
      <c r="B48" s="177" t="s">
        <v>265</v>
      </c>
      <c r="C48" s="178"/>
      <c r="D48" s="135">
        <v>1</v>
      </c>
      <c r="E48" s="179">
        <v>0.87</v>
      </c>
      <c r="F48" s="179"/>
      <c r="G48" s="179">
        <v>2.2000000000000002</v>
      </c>
      <c r="H48" s="179">
        <v>-1</v>
      </c>
      <c r="I48" s="179">
        <f t="shared" si="5"/>
        <v>-1.9140000000000001</v>
      </c>
      <c r="J48" s="179">
        <f t="shared" si="6"/>
        <v>-1.9140000000000001</v>
      </c>
      <c r="K48" s="135"/>
      <c r="M48" s="176"/>
    </row>
    <row r="49" spans="1:13">
      <c r="A49" s="143"/>
      <c r="B49" s="177" t="s">
        <v>273</v>
      </c>
      <c r="C49" s="178"/>
      <c r="D49" s="135">
        <v>1</v>
      </c>
      <c r="E49" s="179">
        <v>1.2</v>
      </c>
      <c r="F49" s="179"/>
      <c r="G49" s="179">
        <v>1.5</v>
      </c>
      <c r="H49" s="179">
        <v>-1</v>
      </c>
      <c r="I49" s="179">
        <f t="shared" si="5"/>
        <v>-1.7999999999999998</v>
      </c>
      <c r="J49" s="179">
        <f t="shared" si="6"/>
        <v>-1.7999999999999998</v>
      </c>
      <c r="K49" s="135"/>
      <c r="M49" s="176"/>
    </row>
    <row r="50" spans="1:13">
      <c r="A50" s="143"/>
      <c r="B50" s="177" t="s">
        <v>267</v>
      </c>
      <c r="C50" s="178"/>
      <c r="D50" s="135">
        <v>1</v>
      </c>
      <c r="E50" s="179">
        <f>(2505+3455+1075+1103+1075+2697+2950+3590)/1000</f>
        <v>18.45</v>
      </c>
      <c r="F50" s="179"/>
      <c r="G50" s="179">
        <v>2.65</v>
      </c>
      <c r="H50" s="179">
        <v>1</v>
      </c>
      <c r="I50" s="179">
        <f t="shared" si="5"/>
        <v>48.892499999999998</v>
      </c>
      <c r="J50" s="179">
        <f t="shared" si="6"/>
        <v>48.892499999999998</v>
      </c>
      <c r="K50" s="135"/>
      <c r="M50" s="176"/>
    </row>
    <row r="51" spans="1:13">
      <c r="A51" s="143"/>
      <c r="B51" s="177" t="s">
        <v>269</v>
      </c>
      <c r="C51" s="178"/>
      <c r="D51" s="135">
        <v>1</v>
      </c>
      <c r="E51" s="179">
        <v>1.1000000000000001</v>
      </c>
      <c r="F51" s="179"/>
      <c r="G51" s="179">
        <v>2.2000000000000002</v>
      </c>
      <c r="H51" s="179">
        <v>-1</v>
      </c>
      <c r="I51" s="179">
        <f t="shared" si="5"/>
        <v>-2.4200000000000004</v>
      </c>
      <c r="J51" s="179">
        <f t="shared" si="6"/>
        <v>-2.4200000000000004</v>
      </c>
      <c r="K51" s="135"/>
      <c r="M51" s="176"/>
    </row>
    <row r="52" spans="1:13">
      <c r="A52" s="143"/>
      <c r="B52" s="177" t="s">
        <v>265</v>
      </c>
      <c r="C52" s="178"/>
      <c r="D52" s="135">
        <v>1</v>
      </c>
      <c r="E52" s="179">
        <v>0.87</v>
      </c>
      <c r="F52" s="179"/>
      <c r="G52" s="179">
        <v>2.2000000000000002</v>
      </c>
      <c r="H52" s="179">
        <v>-2</v>
      </c>
      <c r="I52" s="179">
        <f t="shared" si="5"/>
        <v>-3.8280000000000003</v>
      </c>
      <c r="J52" s="179">
        <f t="shared" si="6"/>
        <v>-3.8280000000000003</v>
      </c>
      <c r="K52" s="135"/>
      <c r="M52" s="176"/>
    </row>
    <row r="53" spans="1:13">
      <c r="A53" s="143"/>
      <c r="B53" s="177" t="s">
        <v>270</v>
      </c>
      <c r="C53" s="178"/>
      <c r="D53" s="135">
        <v>1</v>
      </c>
      <c r="E53" s="179">
        <v>2.1</v>
      </c>
      <c r="F53" s="179"/>
      <c r="G53" s="179">
        <v>2.2000000000000002</v>
      </c>
      <c r="H53" s="179">
        <v>-1</v>
      </c>
      <c r="I53" s="179">
        <f t="shared" si="5"/>
        <v>-4.620000000000001</v>
      </c>
      <c r="J53" s="179">
        <f t="shared" si="6"/>
        <v>-4.620000000000001</v>
      </c>
      <c r="K53" s="135"/>
      <c r="M53" s="176"/>
    </row>
    <row r="54" spans="1:13">
      <c r="A54" s="143"/>
      <c r="B54" s="177" t="s">
        <v>274</v>
      </c>
      <c r="C54" s="178"/>
      <c r="D54" s="135">
        <v>1</v>
      </c>
      <c r="E54" s="179">
        <v>0.8</v>
      </c>
      <c r="F54" s="179"/>
      <c r="G54" s="179">
        <v>2.2000000000000002</v>
      </c>
      <c r="H54" s="179">
        <v>-1</v>
      </c>
      <c r="I54" s="179">
        <f t="shared" si="5"/>
        <v>-1.7600000000000002</v>
      </c>
      <c r="J54" s="179">
        <f t="shared" si="6"/>
        <v>-1.7600000000000002</v>
      </c>
      <c r="K54" s="135"/>
      <c r="M54" s="176"/>
    </row>
    <row r="55" spans="1:13">
      <c r="A55" s="143"/>
      <c r="B55" s="198" t="s">
        <v>275</v>
      </c>
      <c r="C55" s="178"/>
      <c r="D55" s="139">
        <v>1</v>
      </c>
      <c r="E55" s="179"/>
      <c r="F55" s="179"/>
      <c r="G55" s="179"/>
      <c r="H55" s="179"/>
      <c r="I55" s="175">
        <f>+SUM(I56:I58)</f>
        <v>104.90499999999999</v>
      </c>
      <c r="J55" s="175">
        <f>+D55*I55</f>
        <v>104.90499999999999</v>
      </c>
      <c r="K55" s="135"/>
      <c r="M55" s="176"/>
    </row>
    <row r="56" spans="1:13">
      <c r="A56" s="143"/>
      <c r="B56" s="177"/>
      <c r="C56" s="178"/>
      <c r="D56" s="135">
        <v>1</v>
      </c>
      <c r="E56" s="179">
        <f>5.6+7.1+9.05</f>
        <v>21.75</v>
      </c>
      <c r="F56" s="179"/>
      <c r="G56" s="179">
        <v>2.65</v>
      </c>
      <c r="H56" s="179">
        <v>1</v>
      </c>
      <c r="I56" s="179">
        <f t="shared" si="5"/>
        <v>57.637499999999996</v>
      </c>
      <c r="J56" s="179">
        <f t="shared" si="6"/>
        <v>57.637499999999996</v>
      </c>
      <c r="K56" s="135"/>
      <c r="M56" s="176"/>
    </row>
    <row r="57" spans="1:13">
      <c r="A57" s="143"/>
      <c r="B57" s="177"/>
      <c r="C57" s="178"/>
      <c r="D57" s="135">
        <v>1</v>
      </c>
      <c r="E57" s="179">
        <f>5.6+7.1+6.05</f>
        <v>18.75</v>
      </c>
      <c r="F57" s="179"/>
      <c r="G57" s="179">
        <v>2.65</v>
      </c>
      <c r="H57" s="179">
        <v>1</v>
      </c>
      <c r="I57" s="179">
        <f t="shared" ref="I57" si="7">PRODUCT(E57:H57)</f>
        <v>49.6875</v>
      </c>
      <c r="J57" s="179">
        <f t="shared" ref="J57" si="8">I57*D57</f>
        <v>49.6875</v>
      </c>
      <c r="K57" s="135"/>
      <c r="M57" s="176"/>
    </row>
    <row r="58" spans="1:13">
      <c r="A58" s="143"/>
      <c r="B58" s="177"/>
      <c r="C58" s="178"/>
      <c r="D58" s="135">
        <v>-6</v>
      </c>
      <c r="E58" s="179">
        <v>1.1000000000000001</v>
      </c>
      <c r="F58" s="179"/>
      <c r="G58" s="179">
        <v>2.2000000000000002</v>
      </c>
      <c r="H58" s="179">
        <v>-1</v>
      </c>
      <c r="I58" s="179">
        <f t="shared" ref="I58" si="9">PRODUCT(E58:H58)</f>
        <v>-2.4200000000000004</v>
      </c>
      <c r="J58" s="179">
        <f t="shared" ref="J58" si="10">I58*D58</f>
        <v>14.520000000000003</v>
      </c>
      <c r="K58" s="135"/>
      <c r="M58" s="176"/>
    </row>
    <row r="59" spans="1:13" ht="29.25">
      <c r="A59" s="195" t="s">
        <v>190</v>
      </c>
      <c r="B59" s="184" t="s">
        <v>291</v>
      </c>
      <c r="C59" s="185" t="s">
        <v>6</v>
      </c>
      <c r="D59" s="183"/>
      <c r="E59" s="186"/>
      <c r="F59" s="186"/>
      <c r="G59" s="186"/>
      <c r="H59" s="186"/>
      <c r="I59" s="186"/>
      <c r="J59" s="186">
        <f>+J60+J67+J72+J77+J82</f>
        <v>114.22985</v>
      </c>
    </row>
    <row r="60" spans="1:13">
      <c r="A60" s="195"/>
      <c r="B60" s="184" t="s">
        <v>285</v>
      </c>
      <c r="C60" s="185"/>
      <c r="D60" s="183">
        <v>1</v>
      </c>
      <c r="E60" s="186"/>
      <c r="F60" s="186"/>
      <c r="G60" s="186"/>
      <c r="H60" s="186"/>
      <c r="I60" s="186">
        <f>+SUM(I61:I66)</f>
        <v>34.473050000000001</v>
      </c>
      <c r="J60" s="186">
        <f>+D60*I60</f>
        <v>34.473050000000001</v>
      </c>
    </row>
    <row r="61" spans="1:13">
      <c r="A61" s="195"/>
      <c r="B61" s="187" t="s">
        <v>262</v>
      </c>
      <c r="C61" s="188"/>
      <c r="D61" s="189">
        <v>1</v>
      </c>
      <c r="E61" s="190">
        <f>(1300+150+1850+2550+150+200)/1000</f>
        <v>6.2</v>
      </c>
      <c r="F61" s="190"/>
      <c r="G61" s="190">
        <v>2.65</v>
      </c>
      <c r="H61" s="190">
        <v>1</v>
      </c>
      <c r="I61" s="190">
        <f t="shared" ref="I61:I66" si="11">PRODUCT(E61:H61)</f>
        <v>16.43</v>
      </c>
      <c r="J61" s="190">
        <f t="shared" ref="J61:J66" si="12">I61*D61</f>
        <v>16.43</v>
      </c>
    </row>
    <row r="62" spans="1:13">
      <c r="A62" s="195"/>
      <c r="B62" s="187" t="s">
        <v>276</v>
      </c>
      <c r="C62" s="188"/>
      <c r="D62" s="189">
        <v>1</v>
      </c>
      <c r="E62" s="190">
        <v>1.77</v>
      </c>
      <c r="F62" s="190"/>
      <c r="G62" s="190">
        <v>1.77</v>
      </c>
      <c r="H62" s="190">
        <v>-1</v>
      </c>
      <c r="I62" s="190">
        <f t="shared" si="11"/>
        <v>-3.1329000000000002</v>
      </c>
      <c r="J62" s="190">
        <f t="shared" si="12"/>
        <v>-3.1329000000000002</v>
      </c>
    </row>
    <row r="63" spans="1:13">
      <c r="A63" s="195"/>
      <c r="B63" s="187" t="s">
        <v>264</v>
      </c>
      <c r="C63" s="188"/>
      <c r="D63" s="189">
        <v>1</v>
      </c>
      <c r="E63" s="190">
        <f>(2850+2250+100)/1000</f>
        <v>5.2</v>
      </c>
      <c r="F63" s="190"/>
      <c r="G63" s="190">
        <v>2.65</v>
      </c>
      <c r="H63" s="190">
        <v>1</v>
      </c>
      <c r="I63" s="190">
        <f t="shared" si="11"/>
        <v>13.78</v>
      </c>
      <c r="J63" s="190">
        <f t="shared" si="12"/>
        <v>13.78</v>
      </c>
    </row>
    <row r="64" spans="1:13">
      <c r="A64" s="195"/>
      <c r="B64" s="187" t="s">
        <v>276</v>
      </c>
      <c r="C64" s="188"/>
      <c r="D64" s="189">
        <v>1</v>
      </c>
      <c r="E64" s="190">
        <v>1.77</v>
      </c>
      <c r="F64" s="190"/>
      <c r="G64" s="190">
        <v>1.77</v>
      </c>
      <c r="H64" s="190">
        <v>-1</v>
      </c>
      <c r="I64" s="190">
        <f t="shared" si="11"/>
        <v>-3.1329000000000002</v>
      </c>
      <c r="J64" s="190">
        <f t="shared" si="12"/>
        <v>-3.1329000000000002</v>
      </c>
    </row>
    <row r="65" spans="1:10">
      <c r="A65" s="195"/>
      <c r="B65" s="187" t="s">
        <v>267</v>
      </c>
      <c r="C65" s="188"/>
      <c r="D65" s="189">
        <v>1</v>
      </c>
      <c r="E65" s="190">
        <f>(1950+330+590+1170+650+150+65+50)/1000</f>
        <v>4.9550000000000001</v>
      </c>
      <c r="F65" s="190"/>
      <c r="G65" s="190">
        <v>2.65</v>
      </c>
      <c r="H65" s="190">
        <v>1</v>
      </c>
      <c r="I65" s="190">
        <f t="shared" si="11"/>
        <v>13.130749999999999</v>
      </c>
      <c r="J65" s="190">
        <f t="shared" si="12"/>
        <v>13.130749999999999</v>
      </c>
    </row>
    <row r="66" spans="1:10">
      <c r="A66" s="195"/>
      <c r="B66" s="187" t="s">
        <v>289</v>
      </c>
      <c r="C66" s="188"/>
      <c r="D66" s="189">
        <v>1</v>
      </c>
      <c r="E66" s="190">
        <v>1.47</v>
      </c>
      <c r="F66" s="190"/>
      <c r="G66" s="190">
        <v>1.77</v>
      </c>
      <c r="H66" s="190">
        <v>-1</v>
      </c>
      <c r="I66" s="190">
        <f t="shared" si="11"/>
        <v>-2.6019000000000001</v>
      </c>
      <c r="J66" s="190">
        <f t="shared" si="12"/>
        <v>-2.6019000000000001</v>
      </c>
    </row>
    <row r="67" spans="1:10">
      <c r="A67" s="195"/>
      <c r="B67" s="184" t="s">
        <v>286</v>
      </c>
      <c r="C67" s="185" t="s">
        <v>6</v>
      </c>
      <c r="D67" s="183">
        <v>1</v>
      </c>
      <c r="E67" s="186"/>
      <c r="F67" s="186"/>
      <c r="G67" s="186"/>
      <c r="H67" s="186"/>
      <c r="I67" s="186">
        <f>+SUM(I68:I71)</f>
        <v>16.304849999999998</v>
      </c>
      <c r="J67" s="186">
        <f>+D67*I67</f>
        <v>16.304849999999998</v>
      </c>
    </row>
    <row r="68" spans="1:10">
      <c r="A68" s="195"/>
      <c r="B68" s="187" t="s">
        <v>262</v>
      </c>
      <c r="C68" s="188"/>
      <c r="D68" s="189">
        <v>1</v>
      </c>
      <c r="E68" s="190">
        <v>3</v>
      </c>
      <c r="F68" s="190"/>
      <c r="G68" s="190">
        <v>2.65</v>
      </c>
      <c r="H68" s="190">
        <v>1</v>
      </c>
      <c r="I68" s="190">
        <f t="shared" ref="I68:I71" si="13">PRODUCT(E68:H68)</f>
        <v>7.9499999999999993</v>
      </c>
      <c r="J68" s="190">
        <f t="shared" ref="J68:J76" si="14">I68*D68</f>
        <v>7.9499999999999993</v>
      </c>
    </row>
    <row r="69" spans="1:10">
      <c r="A69" s="195"/>
      <c r="B69" s="187" t="s">
        <v>276</v>
      </c>
      <c r="C69" s="188"/>
      <c r="D69" s="189">
        <v>1</v>
      </c>
      <c r="E69" s="190">
        <v>1.77</v>
      </c>
      <c r="F69" s="190"/>
      <c r="G69" s="190">
        <v>1.77</v>
      </c>
      <c r="H69" s="190">
        <v>-1</v>
      </c>
      <c r="I69" s="190">
        <f>PRODUCT(E69:H69)</f>
        <v>-3.1329000000000002</v>
      </c>
      <c r="J69" s="190">
        <f>I69*D69</f>
        <v>-3.1329000000000002</v>
      </c>
    </row>
    <row r="70" spans="1:10">
      <c r="A70" s="195"/>
      <c r="B70" s="187" t="s">
        <v>264</v>
      </c>
      <c r="C70" s="188"/>
      <c r="D70" s="189">
        <v>1</v>
      </c>
      <c r="E70" s="190">
        <f>(2717+100)/1000</f>
        <v>2.8170000000000002</v>
      </c>
      <c r="F70" s="190"/>
      <c r="G70" s="190">
        <v>2.65</v>
      </c>
      <c r="H70" s="190">
        <v>1</v>
      </c>
      <c r="I70" s="190">
        <f t="shared" si="13"/>
        <v>7.4650500000000006</v>
      </c>
      <c r="J70" s="190">
        <f t="shared" si="14"/>
        <v>7.4650500000000006</v>
      </c>
    </row>
    <row r="71" spans="1:10">
      <c r="A71" s="195"/>
      <c r="B71" s="187" t="s">
        <v>267</v>
      </c>
      <c r="C71" s="188"/>
      <c r="D71" s="189">
        <v>1</v>
      </c>
      <c r="E71" s="190">
        <f>(65+100+100+1253)/1000</f>
        <v>1.518</v>
      </c>
      <c r="F71" s="190"/>
      <c r="G71" s="190">
        <v>2.65</v>
      </c>
      <c r="H71" s="190">
        <v>1</v>
      </c>
      <c r="I71" s="190">
        <f t="shared" si="13"/>
        <v>4.0226999999999995</v>
      </c>
      <c r="J71" s="190">
        <f t="shared" si="14"/>
        <v>4.0226999999999995</v>
      </c>
    </row>
    <row r="72" spans="1:10">
      <c r="A72" s="195"/>
      <c r="B72" s="184" t="s">
        <v>287</v>
      </c>
      <c r="C72" s="185" t="s">
        <v>6</v>
      </c>
      <c r="D72" s="183">
        <v>1</v>
      </c>
      <c r="E72" s="186"/>
      <c r="F72" s="186"/>
      <c r="G72" s="186"/>
      <c r="H72" s="186"/>
      <c r="I72" s="186">
        <f>+SUM(I73:I76)</f>
        <v>16.940850000000001</v>
      </c>
      <c r="J72" s="186">
        <f t="shared" si="14"/>
        <v>16.940850000000001</v>
      </c>
    </row>
    <row r="73" spans="1:10">
      <c r="A73" s="196"/>
      <c r="B73" s="191" t="s">
        <v>262</v>
      </c>
      <c r="C73" s="188"/>
      <c r="D73" s="189">
        <v>1</v>
      </c>
      <c r="E73" s="190">
        <f>(100+1050+2960)/1000</f>
        <v>4.1100000000000003</v>
      </c>
      <c r="F73" s="190"/>
      <c r="G73" s="190">
        <v>2.65</v>
      </c>
      <c r="H73" s="190">
        <v>1</v>
      </c>
      <c r="I73" s="190">
        <f>PRODUCT(E73:H73)</f>
        <v>10.891500000000001</v>
      </c>
      <c r="J73" s="190">
        <f t="shared" si="14"/>
        <v>10.891500000000001</v>
      </c>
    </row>
    <row r="74" spans="1:10">
      <c r="A74" s="195"/>
      <c r="B74" s="187" t="s">
        <v>276</v>
      </c>
      <c r="C74" s="188"/>
      <c r="D74" s="189">
        <v>1</v>
      </c>
      <c r="E74" s="190">
        <v>1.77</v>
      </c>
      <c r="F74" s="190"/>
      <c r="G74" s="190">
        <v>1.77</v>
      </c>
      <c r="H74" s="190">
        <v>-1</v>
      </c>
      <c r="I74" s="190">
        <f>PRODUCT(E74:H74)</f>
        <v>-3.1329000000000002</v>
      </c>
      <c r="J74" s="190">
        <f t="shared" si="14"/>
        <v>-3.1329000000000002</v>
      </c>
    </row>
    <row r="75" spans="1:10">
      <c r="A75" s="195"/>
      <c r="B75" s="187" t="s">
        <v>264</v>
      </c>
      <c r="C75" s="188"/>
      <c r="D75" s="189">
        <v>1</v>
      </c>
      <c r="E75" s="190">
        <f>(50+100+100+365)/1000</f>
        <v>0.61499999999999999</v>
      </c>
      <c r="F75" s="190"/>
      <c r="G75" s="190">
        <v>2.65</v>
      </c>
      <c r="H75" s="190">
        <v>1</v>
      </c>
      <c r="I75" s="190">
        <f>PRODUCT(E75:H75)</f>
        <v>1.62975</v>
      </c>
      <c r="J75" s="190">
        <f t="shared" si="14"/>
        <v>1.62975</v>
      </c>
    </row>
    <row r="76" spans="1:10">
      <c r="A76" s="196"/>
      <c r="B76" s="191" t="s">
        <v>267</v>
      </c>
      <c r="C76" s="188"/>
      <c r="D76" s="189">
        <v>1</v>
      </c>
      <c r="E76" s="190">
        <f>(330+1920+600)/1000</f>
        <v>2.85</v>
      </c>
      <c r="F76" s="190"/>
      <c r="G76" s="190">
        <v>2.65</v>
      </c>
      <c r="H76" s="190">
        <v>1</v>
      </c>
      <c r="I76" s="190">
        <f>PRODUCT(E76:H76)</f>
        <v>7.5525000000000002</v>
      </c>
      <c r="J76" s="190">
        <f t="shared" si="14"/>
        <v>7.5525000000000002</v>
      </c>
    </row>
    <row r="77" spans="1:10">
      <c r="A77" s="195"/>
      <c r="B77" s="184" t="s">
        <v>288</v>
      </c>
      <c r="C77" s="185"/>
      <c r="D77" s="183">
        <v>1</v>
      </c>
      <c r="E77" s="186"/>
      <c r="F77" s="186"/>
      <c r="G77" s="186"/>
      <c r="H77" s="186"/>
      <c r="I77" s="186">
        <f>+SUM(I78:I81)</f>
        <v>33.331099999999999</v>
      </c>
      <c r="J77" s="186">
        <f>+D77*I77</f>
        <v>33.331099999999999</v>
      </c>
    </row>
    <row r="78" spans="1:10">
      <c r="A78" s="195"/>
      <c r="B78" s="187" t="s">
        <v>262</v>
      </c>
      <c r="C78" s="188"/>
      <c r="D78" s="189">
        <v>1</v>
      </c>
      <c r="E78" s="190">
        <f>(3000+1850+1700+150)/1000</f>
        <v>6.7</v>
      </c>
      <c r="F78" s="190"/>
      <c r="G78" s="190">
        <v>2.65</v>
      </c>
      <c r="H78" s="190">
        <v>1</v>
      </c>
      <c r="I78" s="190">
        <f>PRODUCT(E78:H78)</f>
        <v>17.754999999999999</v>
      </c>
      <c r="J78" s="190">
        <f t="shared" ref="J78:J81" si="15">I78*D78</f>
        <v>17.754999999999999</v>
      </c>
    </row>
    <row r="79" spans="1:10">
      <c r="A79" s="195"/>
      <c r="B79" s="187" t="s">
        <v>276</v>
      </c>
      <c r="C79" s="188"/>
      <c r="D79" s="189">
        <v>1</v>
      </c>
      <c r="E79" s="190">
        <v>1.77</v>
      </c>
      <c r="F79" s="190"/>
      <c r="G79" s="190">
        <v>1.77</v>
      </c>
      <c r="H79" s="190">
        <v>-1</v>
      </c>
      <c r="I79" s="190">
        <f>PRODUCT(E79:H79)</f>
        <v>-3.1329000000000002</v>
      </c>
      <c r="J79" s="190">
        <f t="shared" si="15"/>
        <v>-3.1329000000000002</v>
      </c>
    </row>
    <row r="80" spans="1:10">
      <c r="A80" s="195"/>
      <c r="B80" s="187" t="s">
        <v>264</v>
      </c>
      <c r="C80" s="188"/>
      <c r="D80" s="189">
        <v>1</v>
      </c>
      <c r="E80" s="190">
        <f>(1915+690+150)/1000</f>
        <v>2.7549999999999999</v>
      </c>
      <c r="F80" s="190"/>
      <c r="G80" s="190">
        <v>2.65</v>
      </c>
      <c r="H80" s="190">
        <v>1</v>
      </c>
      <c r="I80" s="190">
        <f>PRODUCT(E80:H80)</f>
        <v>7.3007499999999999</v>
      </c>
      <c r="J80" s="190">
        <f t="shared" si="15"/>
        <v>7.3007499999999999</v>
      </c>
    </row>
    <row r="81" spans="1:11">
      <c r="A81" s="195"/>
      <c r="B81" s="187" t="s">
        <v>267</v>
      </c>
      <c r="C81" s="188"/>
      <c r="D81" s="189">
        <v>1</v>
      </c>
      <c r="E81" s="190">
        <f>(485+445+2225+100+100+950)/1000</f>
        <v>4.3049999999999997</v>
      </c>
      <c r="F81" s="190"/>
      <c r="G81" s="190">
        <v>2.65</v>
      </c>
      <c r="H81" s="190">
        <v>1</v>
      </c>
      <c r="I81" s="190">
        <f>PRODUCT(E81:H81)</f>
        <v>11.408249999999999</v>
      </c>
      <c r="J81" s="190">
        <f t="shared" si="15"/>
        <v>11.408249999999999</v>
      </c>
    </row>
    <row r="82" spans="1:11">
      <c r="A82" s="199"/>
      <c r="B82" s="200" t="s">
        <v>275</v>
      </c>
      <c r="C82" s="188"/>
      <c r="D82" s="183">
        <v>1</v>
      </c>
      <c r="E82" s="190"/>
      <c r="F82" s="190"/>
      <c r="G82" s="190"/>
      <c r="H82" s="190"/>
      <c r="I82" s="186">
        <f>+SUM(I83:I85)</f>
        <v>13.18</v>
      </c>
      <c r="J82" s="186">
        <f>+D82*I82</f>
        <v>13.18</v>
      </c>
    </row>
    <row r="83" spans="1:11">
      <c r="A83" s="199"/>
      <c r="B83" s="187"/>
      <c r="C83" s="188"/>
      <c r="D83" s="189">
        <v>1</v>
      </c>
      <c r="E83" s="190">
        <f>1.6*2+3.3+3*0.3</f>
        <v>7.4</v>
      </c>
      <c r="F83" s="190"/>
      <c r="G83" s="190">
        <v>2.65</v>
      </c>
      <c r="H83" s="190">
        <v>1</v>
      </c>
      <c r="I83" s="190">
        <f>PRODUCT(E83:H83)</f>
        <v>19.61</v>
      </c>
      <c r="J83" s="190">
        <f t="shared" ref="J83" si="16">I83*D83</f>
        <v>19.61</v>
      </c>
    </row>
    <row r="84" spans="1:11">
      <c r="A84" s="199"/>
      <c r="B84" s="187"/>
      <c r="C84" s="188"/>
      <c r="D84" s="189">
        <v>1</v>
      </c>
      <c r="E84" s="190">
        <v>1.3</v>
      </c>
      <c r="F84" s="190"/>
      <c r="G84" s="190">
        <v>2.2000000000000002</v>
      </c>
      <c r="H84" s="190">
        <v>-1</v>
      </c>
      <c r="I84" s="190">
        <f>PRODUCT(E84:H84)</f>
        <v>-2.8600000000000003</v>
      </c>
      <c r="J84" s="190">
        <f t="shared" ref="J84:J85" si="17">I84*D84</f>
        <v>-2.8600000000000003</v>
      </c>
    </row>
    <row r="85" spans="1:11">
      <c r="A85" s="199"/>
      <c r="B85" s="187"/>
      <c r="C85" s="188"/>
      <c r="D85" s="189">
        <v>1</v>
      </c>
      <c r="E85" s="190">
        <v>1.4</v>
      </c>
      <c r="F85" s="190"/>
      <c r="G85" s="190">
        <v>2.5499999999999998</v>
      </c>
      <c r="H85" s="190">
        <v>-1</v>
      </c>
      <c r="I85" s="190">
        <f>PRODUCT(E85:H85)</f>
        <v>-3.5699999999999994</v>
      </c>
      <c r="J85" s="190">
        <f t="shared" si="17"/>
        <v>-3.5699999999999994</v>
      </c>
    </row>
    <row r="86" spans="1:11">
      <c r="A86" s="197" t="s">
        <v>196</v>
      </c>
      <c r="B86" s="184" t="s">
        <v>292</v>
      </c>
      <c r="C86" s="185" t="s">
        <v>6</v>
      </c>
      <c r="D86" s="183"/>
      <c r="E86" s="186"/>
      <c r="F86" s="186"/>
      <c r="G86" s="186"/>
      <c r="H86" s="186"/>
      <c r="I86" s="186"/>
      <c r="J86" s="186">
        <f>+J87+J98+J110+J116</f>
        <v>103.75448</v>
      </c>
      <c r="K86" s="189"/>
    </row>
    <row r="87" spans="1:11">
      <c r="B87" s="184" t="s">
        <v>285</v>
      </c>
      <c r="C87" s="185"/>
      <c r="D87" s="183">
        <v>1</v>
      </c>
      <c r="E87" s="186"/>
      <c r="F87" s="186"/>
      <c r="G87" s="186"/>
      <c r="H87" s="186"/>
      <c r="I87" s="186">
        <f>+SUM(J88:J97)</f>
        <v>26.149240000000002</v>
      </c>
      <c r="J87" s="186">
        <f t="shared" ref="J87:J109" si="18">+D87*I87</f>
        <v>26.149240000000002</v>
      </c>
      <c r="K87" s="189"/>
    </row>
    <row r="88" spans="1:11">
      <c r="B88" s="187" t="s">
        <v>293</v>
      </c>
      <c r="C88" s="188"/>
      <c r="D88" s="189">
        <v>1</v>
      </c>
      <c r="E88" s="192">
        <v>2.14</v>
      </c>
      <c r="F88" s="190"/>
      <c r="G88" s="190">
        <f>3.3-0.31</f>
        <v>2.9899999999999998</v>
      </c>
      <c r="H88" s="190">
        <v>2</v>
      </c>
      <c r="I88" s="190">
        <f t="shared" ref="I88:I97" si="19">PRODUCT(E88:H88)</f>
        <v>12.7972</v>
      </c>
      <c r="J88" s="190">
        <f t="shared" si="18"/>
        <v>12.7972</v>
      </c>
      <c r="K88" s="189"/>
    </row>
    <row r="89" spans="1:11">
      <c r="B89" s="187"/>
      <c r="C89" s="188"/>
      <c r="D89" s="189">
        <v>1</v>
      </c>
      <c r="E89" s="190"/>
      <c r="F89" s="192">
        <v>1.2</v>
      </c>
      <c r="G89" s="190">
        <f>+G88</f>
        <v>2.9899999999999998</v>
      </c>
      <c r="H89" s="190">
        <f>+H88</f>
        <v>2</v>
      </c>
      <c r="I89" s="190">
        <f t="shared" si="19"/>
        <v>7.1759999999999993</v>
      </c>
      <c r="J89" s="190">
        <f t="shared" si="18"/>
        <v>7.1759999999999993</v>
      </c>
      <c r="K89" s="189"/>
    </row>
    <row r="90" spans="1:11">
      <c r="B90" s="187" t="s">
        <v>263</v>
      </c>
      <c r="C90" s="188"/>
      <c r="D90" s="189">
        <v>1</v>
      </c>
      <c r="E90" s="190">
        <v>0.87</v>
      </c>
      <c r="F90" s="190"/>
      <c r="G90" s="190">
        <v>2.2000000000000002</v>
      </c>
      <c r="H90" s="190">
        <v>-1</v>
      </c>
      <c r="I90" s="190">
        <f t="shared" si="19"/>
        <v>-1.9140000000000001</v>
      </c>
      <c r="J90" s="190">
        <f t="shared" si="18"/>
        <v>-1.9140000000000001</v>
      </c>
      <c r="K90" s="189"/>
    </row>
    <row r="91" spans="1:11">
      <c r="B91" s="187" t="s">
        <v>294</v>
      </c>
      <c r="C91" s="188"/>
      <c r="D91" s="189">
        <v>1</v>
      </c>
      <c r="E91" s="190">
        <f>+E88</f>
        <v>2.14</v>
      </c>
      <c r="F91" s="190"/>
      <c r="G91" s="190">
        <f>3.3-0.6-0.1</f>
        <v>2.5999999999999996</v>
      </c>
      <c r="H91" s="190">
        <v>-1</v>
      </c>
      <c r="I91" s="190">
        <f t="shared" si="19"/>
        <v>-5.5639999999999992</v>
      </c>
      <c r="J91" s="190">
        <f t="shared" si="18"/>
        <v>-5.5639999999999992</v>
      </c>
      <c r="K91" s="189"/>
    </row>
    <row r="92" spans="1:11">
      <c r="B92" s="187" t="s">
        <v>295</v>
      </c>
      <c r="C92" s="188"/>
      <c r="D92" s="189">
        <v>1</v>
      </c>
      <c r="E92" s="190">
        <f>+E88</f>
        <v>2.14</v>
      </c>
      <c r="F92" s="190">
        <f>0.3+0.1</f>
        <v>0.4</v>
      </c>
      <c r="G92" s="190"/>
      <c r="H92" s="190">
        <v>1</v>
      </c>
      <c r="I92" s="190">
        <f t="shared" si="19"/>
        <v>0.85600000000000009</v>
      </c>
      <c r="J92" s="190">
        <f t="shared" si="18"/>
        <v>0.85600000000000009</v>
      </c>
      <c r="K92" s="189"/>
    </row>
    <row r="93" spans="1:11">
      <c r="B93" s="187" t="s">
        <v>296</v>
      </c>
      <c r="C93" s="188"/>
      <c r="D93" s="189">
        <v>1</v>
      </c>
      <c r="E93" s="192">
        <v>2.95</v>
      </c>
      <c r="F93" s="190"/>
      <c r="G93" s="190">
        <f>3.3-0.31</f>
        <v>2.9899999999999998</v>
      </c>
      <c r="H93" s="190">
        <v>2</v>
      </c>
      <c r="I93" s="190">
        <f t="shared" si="19"/>
        <v>17.640999999999998</v>
      </c>
      <c r="J93" s="190">
        <f t="shared" si="18"/>
        <v>17.640999999999998</v>
      </c>
      <c r="K93" s="189"/>
    </row>
    <row r="94" spans="1:11">
      <c r="B94" s="187"/>
      <c r="C94" s="188"/>
      <c r="D94" s="189">
        <v>1</v>
      </c>
      <c r="E94" s="190"/>
      <c r="F94" s="192">
        <v>1.048</v>
      </c>
      <c r="G94" s="190">
        <f>+G93</f>
        <v>2.9899999999999998</v>
      </c>
      <c r="H94" s="190">
        <f>+H93</f>
        <v>2</v>
      </c>
      <c r="I94" s="190">
        <f t="shared" si="19"/>
        <v>6.2670399999999997</v>
      </c>
      <c r="J94" s="190">
        <f t="shared" si="18"/>
        <v>6.2670399999999997</v>
      </c>
      <c r="K94" s="189"/>
    </row>
    <row r="95" spans="1:11">
      <c r="B95" s="187" t="s">
        <v>263</v>
      </c>
      <c r="C95" s="188"/>
      <c r="D95" s="189">
        <v>1</v>
      </c>
      <c r="E95" s="190">
        <v>2.1</v>
      </c>
      <c r="F95" s="190"/>
      <c r="G95" s="190">
        <v>2.2000000000000002</v>
      </c>
      <c r="H95" s="190">
        <v>-1</v>
      </c>
      <c r="I95" s="190">
        <f t="shared" si="19"/>
        <v>-4.620000000000001</v>
      </c>
      <c r="J95" s="190">
        <f t="shared" si="18"/>
        <v>-4.620000000000001</v>
      </c>
      <c r="K95" s="189"/>
    </row>
    <row r="96" spans="1:11">
      <c r="B96" s="187" t="s">
        <v>294</v>
      </c>
      <c r="C96" s="188"/>
      <c r="D96" s="189">
        <v>1</v>
      </c>
      <c r="E96" s="190">
        <f>+E93</f>
        <v>2.95</v>
      </c>
      <c r="F96" s="190"/>
      <c r="G96" s="190">
        <f>3.3-0.6-0.1</f>
        <v>2.5999999999999996</v>
      </c>
      <c r="H96" s="190">
        <v>-1</v>
      </c>
      <c r="I96" s="190">
        <f t="shared" si="19"/>
        <v>-7.669999999999999</v>
      </c>
      <c r="J96" s="190">
        <f t="shared" si="18"/>
        <v>-7.669999999999999</v>
      </c>
      <c r="K96" s="189"/>
    </row>
    <row r="97" spans="2:11">
      <c r="B97" s="187" t="s">
        <v>295</v>
      </c>
      <c r="C97" s="188"/>
      <c r="D97" s="189">
        <v>1</v>
      </c>
      <c r="E97" s="190">
        <f>+E93</f>
        <v>2.95</v>
      </c>
      <c r="F97" s="190">
        <f>0.3+0.1</f>
        <v>0.4</v>
      </c>
      <c r="G97" s="190"/>
      <c r="H97" s="190">
        <v>1</v>
      </c>
      <c r="I97" s="190">
        <f t="shared" si="19"/>
        <v>1.1800000000000002</v>
      </c>
      <c r="J97" s="190">
        <f t="shared" si="18"/>
        <v>1.1800000000000002</v>
      </c>
      <c r="K97" s="189"/>
    </row>
    <row r="98" spans="2:11">
      <c r="B98" s="184" t="s">
        <v>286</v>
      </c>
      <c r="C98" s="185" t="s">
        <v>6</v>
      </c>
      <c r="D98" s="183">
        <v>1</v>
      </c>
      <c r="E98" s="186"/>
      <c r="F98" s="186"/>
      <c r="G98" s="186"/>
      <c r="H98" s="186"/>
      <c r="I98" s="186">
        <f>+SUM(J99:J109)</f>
        <v>42.927840000000003</v>
      </c>
      <c r="J98" s="186">
        <f t="shared" si="18"/>
        <v>42.927840000000003</v>
      </c>
      <c r="K98" s="189"/>
    </row>
    <row r="99" spans="2:11">
      <c r="B99" s="187" t="s">
        <v>293</v>
      </c>
      <c r="C99" s="188"/>
      <c r="D99" s="189">
        <v>1</v>
      </c>
      <c r="E99" s="192">
        <v>1.05</v>
      </c>
      <c r="F99" s="190"/>
      <c r="G99" s="190">
        <f>3.3-0.26</f>
        <v>3.04</v>
      </c>
      <c r="H99" s="190">
        <v>2</v>
      </c>
      <c r="I99" s="190">
        <f t="shared" ref="I99:I109" si="20">PRODUCT(E99:H99)</f>
        <v>6.3840000000000003</v>
      </c>
      <c r="J99" s="190">
        <f t="shared" si="18"/>
        <v>6.3840000000000003</v>
      </c>
      <c r="K99" s="189"/>
    </row>
    <row r="100" spans="2:11">
      <c r="B100" s="187"/>
      <c r="C100" s="188"/>
      <c r="D100" s="189">
        <v>1</v>
      </c>
      <c r="E100" s="190"/>
      <c r="F100" s="192">
        <v>4.8499999999999996</v>
      </c>
      <c r="G100" s="190">
        <f>+G99</f>
        <v>3.04</v>
      </c>
      <c r="H100" s="190">
        <f>+H99</f>
        <v>2</v>
      </c>
      <c r="I100" s="190">
        <f t="shared" si="20"/>
        <v>29.488</v>
      </c>
      <c r="J100" s="190">
        <f t="shared" si="18"/>
        <v>29.488</v>
      </c>
      <c r="K100" s="189"/>
    </row>
    <row r="101" spans="2:11">
      <c r="B101" s="187" t="s">
        <v>263</v>
      </c>
      <c r="C101" s="188"/>
      <c r="D101" s="189">
        <v>1</v>
      </c>
      <c r="E101" s="190">
        <v>0.87</v>
      </c>
      <c r="F101" s="190"/>
      <c r="G101" s="190">
        <v>2.2000000000000002</v>
      </c>
      <c r="H101" s="190">
        <v>-1</v>
      </c>
      <c r="I101" s="190">
        <f t="shared" si="20"/>
        <v>-1.9140000000000001</v>
      </c>
      <c r="J101" s="190">
        <f t="shared" si="18"/>
        <v>-1.9140000000000001</v>
      </c>
      <c r="K101" s="189"/>
    </row>
    <row r="102" spans="2:11">
      <c r="B102" s="187" t="s">
        <v>271</v>
      </c>
      <c r="C102" s="188"/>
      <c r="D102" s="189">
        <v>1</v>
      </c>
      <c r="E102" s="190">
        <v>0.9</v>
      </c>
      <c r="F102" s="190"/>
      <c r="G102" s="190">
        <v>1.7</v>
      </c>
      <c r="H102" s="190">
        <v>-1</v>
      </c>
      <c r="I102" s="190">
        <f t="shared" si="20"/>
        <v>-1.53</v>
      </c>
      <c r="J102" s="190">
        <f t="shared" si="18"/>
        <v>-1.53</v>
      </c>
      <c r="K102" s="189"/>
    </row>
    <row r="103" spans="2:11">
      <c r="B103" s="187" t="s">
        <v>294</v>
      </c>
      <c r="C103" s="188"/>
      <c r="D103" s="189">
        <v>1</v>
      </c>
      <c r="E103" s="190">
        <f>+E99</f>
        <v>1.05</v>
      </c>
      <c r="F103" s="190"/>
      <c r="G103" s="190">
        <f>3.3-0.6-0.1</f>
        <v>2.5999999999999996</v>
      </c>
      <c r="H103" s="190">
        <v>-1</v>
      </c>
      <c r="I103" s="190">
        <f t="shared" si="20"/>
        <v>-2.7299999999999995</v>
      </c>
      <c r="J103" s="190">
        <f t="shared" si="18"/>
        <v>-2.7299999999999995</v>
      </c>
      <c r="K103" s="189"/>
    </row>
    <row r="104" spans="2:11">
      <c r="B104" s="187" t="s">
        <v>295</v>
      </c>
      <c r="C104" s="188"/>
      <c r="D104" s="189">
        <v>1</v>
      </c>
      <c r="E104" s="190">
        <f>+E99</f>
        <v>1.05</v>
      </c>
      <c r="F104" s="190">
        <f>0.3+0.1</f>
        <v>0.4</v>
      </c>
      <c r="G104" s="190"/>
      <c r="H104" s="190">
        <v>1</v>
      </c>
      <c r="I104" s="190">
        <f t="shared" si="20"/>
        <v>0.42000000000000004</v>
      </c>
      <c r="J104" s="190">
        <f t="shared" si="18"/>
        <v>0.42000000000000004</v>
      </c>
      <c r="K104" s="189"/>
    </row>
    <row r="105" spans="2:11">
      <c r="B105" s="187" t="s">
        <v>296</v>
      </c>
      <c r="C105" s="188"/>
      <c r="D105" s="189">
        <v>1</v>
      </c>
      <c r="E105" s="192">
        <v>2.85</v>
      </c>
      <c r="F105" s="190"/>
      <c r="G105" s="190">
        <f>3.3-0.26</f>
        <v>3.04</v>
      </c>
      <c r="H105" s="190">
        <v>2</v>
      </c>
      <c r="I105" s="190">
        <f t="shared" si="20"/>
        <v>17.327999999999999</v>
      </c>
      <c r="J105" s="190">
        <f t="shared" si="18"/>
        <v>17.327999999999999</v>
      </c>
      <c r="K105" s="189"/>
    </row>
    <row r="106" spans="2:11">
      <c r="B106" s="187"/>
      <c r="C106" s="188"/>
      <c r="D106" s="189">
        <v>1</v>
      </c>
      <c r="E106" s="190"/>
      <c r="F106" s="192">
        <v>1.048</v>
      </c>
      <c r="G106" s="190">
        <f>+G105</f>
        <v>3.04</v>
      </c>
      <c r="H106" s="190">
        <f>+H105</f>
        <v>2</v>
      </c>
      <c r="I106" s="190">
        <f t="shared" si="20"/>
        <v>6.3718400000000006</v>
      </c>
      <c r="J106" s="190">
        <f t="shared" si="18"/>
        <v>6.3718400000000006</v>
      </c>
      <c r="K106" s="189"/>
    </row>
    <row r="107" spans="2:11">
      <c r="B107" s="187" t="s">
        <v>263</v>
      </c>
      <c r="C107" s="188"/>
      <c r="D107" s="189">
        <v>1</v>
      </c>
      <c r="E107" s="190">
        <v>2.1</v>
      </c>
      <c r="F107" s="190"/>
      <c r="G107" s="190">
        <v>2.2000000000000002</v>
      </c>
      <c r="H107" s="190">
        <v>-1</v>
      </c>
      <c r="I107" s="190">
        <f t="shared" si="20"/>
        <v>-4.620000000000001</v>
      </c>
      <c r="J107" s="190">
        <f t="shared" si="18"/>
        <v>-4.620000000000001</v>
      </c>
      <c r="K107" s="189"/>
    </row>
    <row r="108" spans="2:11">
      <c r="B108" s="187" t="s">
        <v>294</v>
      </c>
      <c r="C108" s="188"/>
      <c r="D108" s="189">
        <v>1</v>
      </c>
      <c r="E108" s="190">
        <f>+E105</f>
        <v>2.85</v>
      </c>
      <c r="F108" s="190"/>
      <c r="G108" s="190">
        <f>3.3-0.6-0.1</f>
        <v>2.5999999999999996</v>
      </c>
      <c r="H108" s="190">
        <v>-1</v>
      </c>
      <c r="I108" s="190">
        <f t="shared" si="20"/>
        <v>-7.4099999999999993</v>
      </c>
      <c r="J108" s="190">
        <f t="shared" si="18"/>
        <v>-7.4099999999999993</v>
      </c>
      <c r="K108" s="189"/>
    </row>
    <row r="109" spans="2:11">
      <c r="B109" s="187" t="s">
        <v>295</v>
      </c>
      <c r="C109" s="188"/>
      <c r="D109" s="189">
        <v>1</v>
      </c>
      <c r="E109" s="190">
        <f>+E105</f>
        <v>2.85</v>
      </c>
      <c r="F109" s="190">
        <f>0.3+0.1</f>
        <v>0.4</v>
      </c>
      <c r="G109" s="190"/>
      <c r="H109" s="190">
        <v>1</v>
      </c>
      <c r="I109" s="190">
        <f t="shared" si="20"/>
        <v>1.1400000000000001</v>
      </c>
      <c r="J109" s="190">
        <f t="shared" si="18"/>
        <v>1.1400000000000001</v>
      </c>
      <c r="K109" s="189"/>
    </row>
    <row r="110" spans="2:11">
      <c r="B110" s="184" t="s">
        <v>287</v>
      </c>
      <c r="C110" s="185" t="s">
        <v>6</v>
      </c>
      <c r="D110" s="183">
        <v>1</v>
      </c>
      <c r="E110" s="186"/>
      <c r="F110" s="186"/>
      <c r="G110" s="186"/>
      <c r="H110" s="186"/>
      <c r="I110" s="186">
        <f>+SUM(J111:J115)</f>
        <v>19.6434</v>
      </c>
      <c r="J110" s="186">
        <f t="shared" ref="J110" si="21">I110*D110</f>
        <v>19.6434</v>
      </c>
      <c r="K110" s="189"/>
    </row>
    <row r="111" spans="2:11">
      <c r="B111" s="187" t="s">
        <v>293</v>
      </c>
      <c r="C111" s="188"/>
      <c r="D111" s="189">
        <v>1</v>
      </c>
      <c r="E111" s="190">
        <v>1.05</v>
      </c>
      <c r="F111" s="190"/>
      <c r="G111" s="190">
        <f>3.3-0.31</f>
        <v>2.9899999999999998</v>
      </c>
      <c r="H111" s="190">
        <v>2</v>
      </c>
      <c r="I111" s="190">
        <f t="shared" ref="I111:I115" si="22">PRODUCT(E111:H111)</f>
        <v>6.2789999999999999</v>
      </c>
      <c r="J111" s="190">
        <f t="shared" ref="J111:J116" si="23">+D111*I111</f>
        <v>6.2789999999999999</v>
      </c>
      <c r="K111" s="189"/>
    </row>
    <row r="112" spans="2:11">
      <c r="B112" s="187"/>
      <c r="C112" s="188"/>
      <c r="D112" s="189">
        <v>1</v>
      </c>
      <c r="E112" s="190">
        <v>5.98</v>
      </c>
      <c r="F112" s="190"/>
      <c r="G112" s="190">
        <f>3.3-0.31</f>
        <v>2.9899999999999998</v>
      </c>
      <c r="H112" s="190">
        <v>2</v>
      </c>
      <c r="I112" s="190">
        <f t="shared" si="22"/>
        <v>35.760399999999997</v>
      </c>
      <c r="J112" s="190">
        <f t="shared" si="23"/>
        <v>35.760399999999997</v>
      </c>
      <c r="K112" s="189"/>
    </row>
    <row r="113" spans="1:11">
      <c r="B113" s="187" t="s">
        <v>263</v>
      </c>
      <c r="C113" s="188"/>
      <c r="D113" s="189">
        <v>1</v>
      </c>
      <c r="E113" s="190">
        <v>2.1</v>
      </c>
      <c r="F113" s="190"/>
      <c r="G113" s="190">
        <v>2.2000000000000002</v>
      </c>
      <c r="H113" s="190">
        <v>-2</v>
      </c>
      <c r="I113" s="190">
        <f t="shared" si="22"/>
        <v>-9.240000000000002</v>
      </c>
      <c r="J113" s="190">
        <f t="shared" si="23"/>
        <v>-9.240000000000002</v>
      </c>
      <c r="K113" s="189"/>
    </row>
    <row r="114" spans="1:11">
      <c r="B114" s="187" t="s">
        <v>294</v>
      </c>
      <c r="C114" s="188"/>
      <c r="D114" s="189">
        <v>1</v>
      </c>
      <c r="E114" s="190">
        <f>+E112</f>
        <v>5.98</v>
      </c>
      <c r="F114" s="190"/>
      <c r="G114" s="190">
        <f>3.3-0.6-0.1</f>
        <v>2.5999999999999996</v>
      </c>
      <c r="H114" s="190">
        <v>-1</v>
      </c>
      <c r="I114" s="190">
        <f t="shared" si="22"/>
        <v>-15.547999999999998</v>
      </c>
      <c r="J114" s="190">
        <f t="shared" si="23"/>
        <v>-15.547999999999998</v>
      </c>
      <c r="K114" s="189"/>
    </row>
    <row r="115" spans="1:11">
      <c r="B115" s="187" t="s">
        <v>295</v>
      </c>
      <c r="C115" s="188"/>
      <c r="D115" s="189">
        <v>1</v>
      </c>
      <c r="E115" s="190">
        <f>+E112</f>
        <v>5.98</v>
      </c>
      <c r="F115" s="190">
        <f>0.3+0.1</f>
        <v>0.4</v>
      </c>
      <c r="G115" s="190"/>
      <c r="H115" s="190">
        <v>1</v>
      </c>
      <c r="I115" s="190">
        <f t="shared" si="22"/>
        <v>2.3920000000000003</v>
      </c>
      <c r="J115" s="190">
        <f t="shared" si="23"/>
        <v>2.3920000000000003</v>
      </c>
      <c r="K115" s="189"/>
    </row>
    <row r="116" spans="1:11">
      <c r="B116" s="184" t="s">
        <v>288</v>
      </c>
      <c r="C116" s="185"/>
      <c r="D116" s="183">
        <v>1</v>
      </c>
      <c r="E116" s="186"/>
      <c r="F116" s="186"/>
      <c r="G116" s="186"/>
      <c r="H116" s="186"/>
      <c r="I116" s="186">
        <f>+SUM(J117:J121)</f>
        <v>15.033999999999999</v>
      </c>
      <c r="J116" s="186">
        <f t="shared" si="23"/>
        <v>15.033999999999999</v>
      </c>
      <c r="K116" s="189"/>
    </row>
    <row r="117" spans="1:11">
      <c r="B117" s="187" t="s">
        <v>293</v>
      </c>
      <c r="C117" s="188"/>
      <c r="D117" s="189">
        <v>1</v>
      </c>
      <c r="E117" s="190">
        <v>2.95</v>
      </c>
      <c r="F117" s="190"/>
      <c r="G117" s="190">
        <f>3.3-0.26</f>
        <v>3.04</v>
      </c>
      <c r="H117" s="190">
        <v>2</v>
      </c>
      <c r="I117" s="190">
        <f t="shared" ref="I117:I121" si="24">PRODUCT(E117:H117)</f>
        <v>17.936</v>
      </c>
      <c r="J117" s="190">
        <f t="shared" ref="J117:J118" si="25">+D117*I117</f>
        <v>17.936</v>
      </c>
      <c r="K117" s="189"/>
    </row>
    <row r="118" spans="1:11">
      <c r="B118" s="191"/>
      <c r="C118" s="188"/>
      <c r="D118" s="189">
        <v>1</v>
      </c>
      <c r="E118" s="190">
        <v>1.35</v>
      </c>
      <c r="F118" s="190"/>
      <c r="G118" s="190">
        <f>3.3-0.26</f>
        <v>3.04</v>
      </c>
      <c r="H118" s="190">
        <v>2</v>
      </c>
      <c r="I118" s="190">
        <f t="shared" si="24"/>
        <v>8.2080000000000002</v>
      </c>
      <c r="J118" s="190">
        <f t="shared" si="25"/>
        <v>8.2080000000000002</v>
      </c>
      <c r="K118" s="189"/>
    </row>
    <row r="119" spans="1:11">
      <c r="B119" s="187" t="s">
        <v>263</v>
      </c>
      <c r="C119" s="188"/>
      <c r="D119" s="189">
        <v>1</v>
      </c>
      <c r="E119" s="190">
        <v>2.1</v>
      </c>
      <c r="F119" s="190"/>
      <c r="G119" s="190">
        <v>2.2000000000000002</v>
      </c>
      <c r="H119" s="190">
        <v>-1</v>
      </c>
      <c r="I119" s="190">
        <f t="shared" si="24"/>
        <v>-4.620000000000001</v>
      </c>
      <c r="J119" s="190">
        <f>+D119*I119</f>
        <v>-4.620000000000001</v>
      </c>
      <c r="K119" s="189"/>
    </row>
    <row r="120" spans="1:11">
      <c r="B120" s="187" t="s">
        <v>294</v>
      </c>
      <c r="C120" s="188"/>
      <c r="D120" s="189">
        <v>1</v>
      </c>
      <c r="E120" s="190">
        <f>+E117</f>
        <v>2.95</v>
      </c>
      <c r="F120" s="190"/>
      <c r="G120" s="190">
        <f>3.3-0.6-0.1</f>
        <v>2.5999999999999996</v>
      </c>
      <c r="H120" s="190">
        <v>-1</v>
      </c>
      <c r="I120" s="190">
        <f t="shared" si="24"/>
        <v>-7.669999999999999</v>
      </c>
      <c r="J120" s="190">
        <f>+D120*I120</f>
        <v>-7.669999999999999</v>
      </c>
      <c r="K120" s="189"/>
    </row>
    <row r="121" spans="1:11">
      <c r="B121" s="187" t="s">
        <v>295</v>
      </c>
      <c r="C121" s="188"/>
      <c r="D121" s="189">
        <v>1</v>
      </c>
      <c r="E121" s="190">
        <f>+E120</f>
        <v>2.95</v>
      </c>
      <c r="F121" s="190">
        <f>0.3+0.1</f>
        <v>0.4</v>
      </c>
      <c r="G121" s="190"/>
      <c r="H121" s="190">
        <v>1</v>
      </c>
      <c r="I121" s="190">
        <f t="shared" si="24"/>
        <v>1.1800000000000002</v>
      </c>
      <c r="J121" s="190">
        <f>+D121*I121</f>
        <v>1.1800000000000002</v>
      </c>
      <c r="K121" s="189"/>
    </row>
    <row r="122" spans="1:11">
      <c r="A122" s="195" t="s">
        <v>298</v>
      </c>
      <c r="B122" s="184" t="s">
        <v>297</v>
      </c>
      <c r="C122" s="185" t="s">
        <v>6</v>
      </c>
      <c r="D122" s="183"/>
      <c r="E122" s="186"/>
      <c r="F122" s="186"/>
      <c r="G122" s="186"/>
      <c r="H122" s="186"/>
      <c r="I122" s="186"/>
      <c r="J122" s="186">
        <f>+J123+J126+J131</f>
        <v>14.151</v>
      </c>
      <c r="K122" s="189"/>
    </row>
    <row r="123" spans="1:11">
      <c r="A123" s="195"/>
      <c r="B123" s="184" t="s">
        <v>285</v>
      </c>
      <c r="C123" s="185"/>
      <c r="D123" s="183">
        <v>1</v>
      </c>
      <c r="E123" s="186"/>
      <c r="F123" s="186"/>
      <c r="G123" s="186"/>
      <c r="H123" s="186"/>
      <c r="I123" s="186">
        <f>+SUM(J124:J125)</f>
        <v>4.1385000000000005</v>
      </c>
      <c r="J123" s="186">
        <f t="shared" ref="J123:J128" si="26">+D123*I123</f>
        <v>4.1385000000000005</v>
      </c>
      <c r="K123" s="189"/>
    </row>
    <row r="124" spans="1:11">
      <c r="A124" s="195"/>
      <c r="B124" s="187" t="s">
        <v>293</v>
      </c>
      <c r="C124" s="188"/>
      <c r="D124" s="189">
        <v>1</v>
      </c>
      <c r="E124" s="192">
        <v>2.14</v>
      </c>
      <c r="F124" s="190">
        <f>1.2-0.3</f>
        <v>0.89999999999999991</v>
      </c>
      <c r="G124" s="190"/>
      <c r="H124" s="190">
        <v>1</v>
      </c>
      <c r="I124" s="190">
        <f t="shared" ref="I124:I125" si="27">PRODUCT(E124:H124)</f>
        <v>1.9259999999999999</v>
      </c>
      <c r="J124" s="190">
        <f t="shared" si="26"/>
        <v>1.9259999999999999</v>
      </c>
      <c r="K124" s="189"/>
    </row>
    <row r="125" spans="1:11">
      <c r="A125" s="195"/>
      <c r="B125" s="187" t="s">
        <v>296</v>
      </c>
      <c r="C125" s="188"/>
      <c r="D125" s="189">
        <v>1</v>
      </c>
      <c r="E125" s="192">
        <v>2.95</v>
      </c>
      <c r="F125" s="190">
        <f>1.05-0.3</f>
        <v>0.75</v>
      </c>
      <c r="G125" s="190"/>
      <c r="H125" s="190">
        <v>1</v>
      </c>
      <c r="I125" s="190">
        <f t="shared" si="27"/>
        <v>2.2125000000000004</v>
      </c>
      <c r="J125" s="190">
        <f t="shared" si="26"/>
        <v>2.2125000000000004</v>
      </c>
      <c r="K125" s="189"/>
    </row>
    <row r="126" spans="1:11">
      <c r="A126" s="195"/>
      <c r="B126" s="184" t="s">
        <v>286</v>
      </c>
      <c r="C126" s="185" t="s">
        <v>6</v>
      </c>
      <c r="D126" s="183">
        <v>1</v>
      </c>
      <c r="E126" s="186"/>
      <c r="F126" s="186"/>
      <c r="G126" s="186"/>
      <c r="H126" s="186"/>
      <c r="I126" s="186">
        <f>+SUM(J127:J128)</f>
        <v>6.915</v>
      </c>
      <c r="J126" s="186">
        <f t="shared" si="26"/>
        <v>6.915</v>
      </c>
      <c r="K126" s="189"/>
    </row>
    <row r="127" spans="1:11">
      <c r="A127" s="195"/>
      <c r="B127" s="187" t="s">
        <v>293</v>
      </c>
      <c r="C127" s="188"/>
      <c r="D127" s="189">
        <v>1</v>
      </c>
      <c r="E127" s="192">
        <v>1.05</v>
      </c>
      <c r="F127" s="190">
        <f>4.85-0.3</f>
        <v>4.55</v>
      </c>
      <c r="G127" s="190"/>
      <c r="H127" s="190">
        <v>1</v>
      </c>
      <c r="I127" s="190">
        <f t="shared" ref="I127:I128" si="28">PRODUCT(E127:H127)</f>
        <v>4.7774999999999999</v>
      </c>
      <c r="J127" s="190">
        <f t="shared" si="26"/>
        <v>4.7774999999999999</v>
      </c>
      <c r="K127" s="189"/>
    </row>
    <row r="128" spans="1:11">
      <c r="A128" s="195"/>
      <c r="B128" s="187" t="s">
        <v>296</v>
      </c>
      <c r="C128" s="188"/>
      <c r="D128" s="189">
        <v>1</v>
      </c>
      <c r="E128" s="192">
        <v>2.85</v>
      </c>
      <c r="F128" s="190">
        <f>1.05-0.3</f>
        <v>0.75</v>
      </c>
      <c r="G128" s="190"/>
      <c r="H128" s="190">
        <v>1</v>
      </c>
      <c r="I128" s="190">
        <f t="shared" si="28"/>
        <v>2.1375000000000002</v>
      </c>
      <c r="J128" s="190">
        <f t="shared" si="26"/>
        <v>2.1375000000000002</v>
      </c>
      <c r="K128" s="189"/>
    </row>
    <row r="129" spans="1:11">
      <c r="A129" s="195"/>
      <c r="B129" s="184" t="s">
        <v>287</v>
      </c>
      <c r="C129" s="185" t="s">
        <v>6</v>
      </c>
      <c r="D129" s="183">
        <v>1</v>
      </c>
      <c r="E129" s="186"/>
      <c r="F129" s="186"/>
      <c r="G129" s="186"/>
      <c r="H129" s="186"/>
      <c r="I129" s="186">
        <f>+SUM(J130:J130)</f>
        <v>5.9640000000000013</v>
      </c>
      <c r="J129" s="186">
        <f t="shared" ref="J129" si="29">I129*D129</f>
        <v>5.9640000000000013</v>
      </c>
      <c r="K129" s="189"/>
    </row>
    <row r="130" spans="1:11">
      <c r="A130" s="195"/>
      <c r="B130" s="187" t="s">
        <v>293</v>
      </c>
      <c r="C130" s="188"/>
      <c r="D130" s="189">
        <v>1</v>
      </c>
      <c r="E130" s="190">
        <v>1.05</v>
      </c>
      <c r="F130" s="190">
        <f>5.98-0.3</f>
        <v>5.6800000000000006</v>
      </c>
      <c r="G130" s="190"/>
      <c r="H130" s="190">
        <v>1</v>
      </c>
      <c r="I130" s="190">
        <f t="shared" ref="I130" si="30">PRODUCT(E130:H130)</f>
        <v>5.9640000000000013</v>
      </c>
      <c r="J130" s="190">
        <f>+D130*I130</f>
        <v>5.9640000000000013</v>
      </c>
      <c r="K130" s="189"/>
    </row>
    <row r="131" spans="1:11">
      <c r="A131" s="195"/>
      <c r="B131" s="184" t="s">
        <v>288</v>
      </c>
      <c r="C131" s="185"/>
      <c r="D131" s="183">
        <v>1</v>
      </c>
      <c r="E131" s="186"/>
      <c r="F131" s="186"/>
      <c r="G131" s="186"/>
      <c r="H131" s="186"/>
      <c r="I131" s="186">
        <f>+SUM(J132:J132)</f>
        <v>3.0975000000000001</v>
      </c>
      <c r="J131" s="186">
        <f>+D131*I131</f>
        <v>3.0975000000000001</v>
      </c>
      <c r="K131" s="189"/>
    </row>
    <row r="132" spans="1:11">
      <c r="A132" s="196"/>
      <c r="B132" s="187" t="s">
        <v>293</v>
      </c>
      <c r="C132" s="188"/>
      <c r="D132" s="189">
        <v>1</v>
      </c>
      <c r="E132" s="190">
        <v>2.95</v>
      </c>
      <c r="F132" s="190">
        <f>1.35-0.3</f>
        <v>1.05</v>
      </c>
      <c r="G132" s="190"/>
      <c r="H132" s="190">
        <v>1</v>
      </c>
      <c r="I132" s="190">
        <f t="shared" ref="I132" si="31">PRODUCT(E132:H132)</f>
        <v>3.0975000000000001</v>
      </c>
      <c r="J132" s="190">
        <f t="shared" ref="J132" si="32">+D132*I132</f>
        <v>3.0975000000000001</v>
      </c>
      <c r="K132" s="189"/>
    </row>
  </sheetData>
  <autoFilter ref="A3:K54"/>
  <mergeCells count="10">
    <mergeCell ref="A2:K2"/>
    <mergeCell ref="A4:A5"/>
    <mergeCell ref="B4:B5"/>
    <mergeCell ref="C4:C5"/>
    <mergeCell ref="D4:D5"/>
    <mergeCell ref="E4:G4"/>
    <mergeCell ref="H4:H5"/>
    <mergeCell ref="I4:I5"/>
    <mergeCell ref="J4:J5"/>
    <mergeCell ref="K4:K5"/>
  </mergeCells>
  <conditionalFormatting sqref="A4:K4 A5:I5 K5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Nội thất đóng</vt:lpstr>
      <vt:lpstr>Nội thất mua</vt:lpstr>
      <vt:lpstr>Nội thất rời (mua)</vt:lpstr>
      <vt:lpstr>Son ba, tran TC</vt:lpstr>
      <vt:lpstr>KL san go</vt:lpstr>
      <vt:lpstr>Tran TC</vt:lpstr>
      <vt:lpstr>Chi tiet son ba</vt:lpstr>
      <vt:lpstr>'Nội thất đóng'!Print_Area</vt:lpstr>
      <vt:lpstr>'Nội thất mua'!Print_Area</vt:lpstr>
      <vt:lpstr>'Nội thất đóng'!Print_Titles</vt:lpstr>
      <vt:lpstr>'Nội thất mua'!Print_Titles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Thi Hai Ha</dc:creator>
  <cp:lastModifiedBy>Tran Thi Huyen</cp:lastModifiedBy>
  <cp:lastPrinted>2022-12-23T07:42:19Z</cp:lastPrinted>
  <dcterms:created xsi:type="dcterms:W3CDTF">2022-07-19T02:45:39Z</dcterms:created>
  <dcterms:modified xsi:type="dcterms:W3CDTF">2025-10-31T02:11:36Z</dcterms:modified>
</cp:coreProperties>
</file>